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Nozawa/Documents/"/>
    </mc:Choice>
  </mc:AlternateContent>
  <xr:revisionPtr revIDLastSave="0" documentId="8_{79005525-1EBF-544B-BBB1-B00930BEFB91}" xr6:coauthVersionLast="36" xr6:coauthVersionMax="36" xr10:uidLastSave="{00000000-0000-0000-0000-000000000000}"/>
  <bookViews>
    <workbookView xWindow="0" yWindow="0" windowWidth="33600" windowHeight="21000" xr2:uid="{399FA778-21EB-0443-ACAB-77C00B0E1F56}"/>
  </bookViews>
  <sheets>
    <sheet name="説明" sheetId="1" r:id="rId1"/>
    <sheet name="1週目" sheetId="2" r:id="rId2"/>
    <sheet name="２週目" sheetId="3" r:id="rId3"/>
    <sheet name="３週目" sheetId="4" r:id="rId4"/>
  </sheets>
  <calcPr calcId="18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3" l="1"/>
  <c r="E5" i="3"/>
  <c r="G5" i="3"/>
  <c r="C6" i="3"/>
  <c r="E6" i="3"/>
  <c r="G6" i="3"/>
  <c r="C7" i="3"/>
  <c r="E7" i="3"/>
  <c r="G7" i="3"/>
  <c r="I7" i="3"/>
  <c r="K7" i="3"/>
  <c r="C8" i="3"/>
  <c r="E8" i="3"/>
  <c r="G8" i="3"/>
  <c r="C9" i="3"/>
  <c r="E9" i="3"/>
  <c r="G9" i="3"/>
  <c r="C10" i="3"/>
  <c r="E10" i="3"/>
  <c r="G10" i="3"/>
  <c r="I10" i="3"/>
  <c r="K10" i="3"/>
  <c r="C17" i="3"/>
  <c r="E17" i="3"/>
  <c r="G17" i="3"/>
  <c r="C18" i="3"/>
  <c r="E18" i="3"/>
  <c r="G18" i="3"/>
  <c r="C19" i="3"/>
  <c r="E19" i="3"/>
  <c r="G19" i="3"/>
  <c r="I19" i="3"/>
  <c r="K19" i="3"/>
  <c r="C20" i="3"/>
  <c r="E20" i="3"/>
  <c r="G20" i="3"/>
  <c r="C21" i="3"/>
  <c r="E21" i="3"/>
  <c r="G21" i="3"/>
  <c r="C22" i="3"/>
  <c r="E22" i="3"/>
  <c r="G22" i="3"/>
  <c r="I22" i="3"/>
  <c r="K22" i="3"/>
  <c r="C29" i="3"/>
  <c r="E29" i="3"/>
  <c r="G29" i="3"/>
  <c r="C30" i="3"/>
  <c r="E30" i="3"/>
  <c r="G30" i="3"/>
  <c r="C31" i="3"/>
  <c r="E31" i="3"/>
  <c r="G31" i="3"/>
  <c r="I31" i="3"/>
  <c r="K31" i="3"/>
  <c r="C32" i="3"/>
  <c r="E32" i="3"/>
  <c r="G32" i="3"/>
  <c r="C33" i="3"/>
  <c r="E33" i="3"/>
  <c r="G33" i="3"/>
  <c r="C34" i="3"/>
  <c r="E34" i="3"/>
  <c r="G34" i="3"/>
  <c r="I34" i="3"/>
  <c r="K34" i="3"/>
  <c r="K34" i="4"/>
  <c r="I34" i="4"/>
  <c r="K31" i="4"/>
  <c r="I31" i="4"/>
  <c r="G34" i="4"/>
  <c r="G33" i="4"/>
  <c r="G32" i="4"/>
  <c r="G31" i="4"/>
  <c r="G30" i="4"/>
  <c r="G29" i="4"/>
  <c r="E34" i="4"/>
  <c r="E33" i="4"/>
  <c r="E32" i="4"/>
  <c r="E31" i="4"/>
  <c r="E30" i="4"/>
  <c r="E29" i="4"/>
  <c r="C34" i="4"/>
  <c r="C33" i="4"/>
  <c r="C32" i="4"/>
  <c r="C31" i="4"/>
  <c r="C30" i="4"/>
  <c r="C29" i="4"/>
  <c r="K19" i="4"/>
  <c r="I19" i="4"/>
  <c r="K22" i="4"/>
  <c r="I22" i="4"/>
  <c r="G22" i="4"/>
  <c r="G21" i="4"/>
  <c r="G20" i="4"/>
  <c r="G19" i="4"/>
  <c r="G18" i="4"/>
  <c r="G17" i="4"/>
  <c r="E22" i="4"/>
  <c r="E21" i="4"/>
  <c r="E20" i="4"/>
  <c r="E19" i="4"/>
  <c r="E18" i="4"/>
  <c r="E17" i="4"/>
  <c r="C22" i="4"/>
  <c r="C21" i="4"/>
  <c r="C20" i="4"/>
  <c r="C19" i="4"/>
  <c r="C18" i="4"/>
  <c r="C17" i="4"/>
  <c r="K10" i="4"/>
  <c r="I10" i="4"/>
  <c r="K7" i="4"/>
  <c r="I7" i="4"/>
  <c r="G10" i="4"/>
  <c r="G9" i="4"/>
  <c r="G8" i="4"/>
  <c r="G7" i="4"/>
  <c r="G6" i="4"/>
  <c r="G5" i="4"/>
  <c r="E10" i="4"/>
  <c r="E9" i="4"/>
  <c r="E8" i="4"/>
  <c r="E7" i="4"/>
  <c r="E6" i="4"/>
  <c r="E5" i="4"/>
  <c r="C10" i="4"/>
  <c r="C9" i="4"/>
  <c r="C8" i="4"/>
  <c r="C7" i="4"/>
  <c r="C6" i="4"/>
  <c r="C5" i="4"/>
  <c r="K34" i="2"/>
  <c r="I34" i="2"/>
  <c r="G34" i="2"/>
  <c r="E34" i="2"/>
  <c r="C34" i="2"/>
  <c r="G33" i="2"/>
  <c r="E33" i="2"/>
  <c r="C33" i="2"/>
  <c r="G32" i="2"/>
  <c r="E32" i="2"/>
  <c r="C32" i="2"/>
  <c r="K31" i="2"/>
  <c r="I31" i="2"/>
  <c r="G31" i="2"/>
  <c r="E31" i="2"/>
  <c r="C31" i="2"/>
  <c r="G30" i="2"/>
  <c r="E30" i="2"/>
  <c r="C30" i="2"/>
  <c r="G29" i="2"/>
  <c r="E29" i="2"/>
  <c r="C29" i="2"/>
  <c r="K22" i="2"/>
  <c r="I22" i="2"/>
  <c r="G22" i="2"/>
  <c r="E22" i="2"/>
  <c r="C22" i="2"/>
  <c r="G21" i="2"/>
  <c r="E21" i="2"/>
  <c r="C21" i="2"/>
  <c r="G20" i="2"/>
  <c r="E20" i="2"/>
  <c r="C20" i="2"/>
  <c r="K19" i="2"/>
  <c r="I19" i="2"/>
  <c r="G19" i="2"/>
  <c r="E19" i="2"/>
  <c r="C19" i="2"/>
  <c r="G18" i="2"/>
  <c r="E18" i="2"/>
  <c r="C18" i="2"/>
  <c r="G17" i="2"/>
  <c r="E17" i="2"/>
  <c r="C17" i="2"/>
  <c r="K10" i="2"/>
  <c r="I10" i="2"/>
  <c r="G10" i="2"/>
  <c r="E10" i="2"/>
  <c r="C10" i="2"/>
  <c r="G9" i="2"/>
  <c r="E9" i="2"/>
  <c r="C9" i="2"/>
  <c r="G8" i="2"/>
  <c r="E8" i="2"/>
  <c r="C8" i="2"/>
  <c r="K7" i="2"/>
  <c r="I7" i="2"/>
  <c r="G7" i="2"/>
  <c r="E7" i="2"/>
  <c r="C7" i="2"/>
  <c r="G6" i="2"/>
  <c r="E6" i="2"/>
  <c r="C6" i="2"/>
  <c r="G5" i="2"/>
  <c r="E5" i="2"/>
  <c r="C5" i="2"/>
  <c r="D21" i="1"/>
  <c r="D20" i="1"/>
  <c r="D19" i="1"/>
  <c r="D18" i="1"/>
</calcChain>
</file>

<file path=xl/sharedStrings.xml><?xml version="1.0" encoding="utf-8"?>
<sst xmlns="http://schemas.openxmlformats.org/spreadsheetml/2006/main" count="449" uniqueCount="96">
  <si>
    <t>初級 Wendler 5/3/1</t>
  </si>
  <si>
    <t>説明</t>
  </si>
  <si>
    <t>ジム・ウェンドラーが作成した5/3/1を初心者用にアレンジしたプログラムです。</t>
  </si>
  <si>
    <t>スクワット、ベンチ、デッドリフト 、プレスのビッグ4を主種目としています。</t>
  </si>
  <si>
    <t>あえて1RMの90％で重量が設定され、軽めの重さから徐々に挙上重量を上げていくように設計されています。</t>
  </si>
  <si>
    <t>筋トレ頻度</t>
  </si>
  <si>
    <t>週3日、1日おきのトレーニング頻度です。</t>
  </si>
  <si>
    <t>例：月・水・金</t>
  </si>
  <si>
    <t>例：火・木・土</t>
  </si>
  <si>
    <t>最初の重量の決め方</t>
  </si>
  <si>
    <t>各種目の重量と回数（レップ）の記録を記入します。</t>
  </si>
  <si>
    <t>各トレーニング日の適正な重量が設定され、次のシートに反映されます。</t>
  </si>
  <si>
    <t>種目</t>
  </si>
  <si>
    <t>重量（記入）</t>
  </si>
  <si>
    <t>レップ（記入）</t>
  </si>
  <si>
    <t>1レップMAX（1RM）</t>
  </si>
  <si>
    <t>スクワット</t>
  </si>
  <si>
    <t>ベンチプレス</t>
  </si>
  <si>
    <t>デッドリフト</t>
  </si>
  <si>
    <t>ショルダープレス</t>
  </si>
  <si>
    <t>＊1RMの90％を基に重量が設定されます。</t>
  </si>
  <si>
    <t>＊出力された重量を四捨五入してバーベルに設定してください。</t>
  </si>
  <si>
    <t>疲労の溜まり具合によって、3セットでも可ですが、なるべく5セット行なってください。</t>
  </si>
  <si>
    <t>補助種目は50〜100レップの間で目標回数を決め、何セットに分けてもいいので達成します。</t>
  </si>
  <si>
    <t>例：腕立て伏せ（目標60回）20回、15回、10回、10回、5回</t>
  </si>
  <si>
    <t>進歩の仕方</t>
  </si>
  <si>
    <t>3週間サイクルを終了したら、スクワットとデッドリフト はプラス5キロ。</t>
  </si>
  <si>
    <t>ベンチプレスとショルダープレスはプラス2.5キロ、上記の「重量」記入数値に足します。</t>
  </si>
  <si>
    <t>インターバル</t>
  </si>
  <si>
    <t>・Warm upセットは30秒〜1分。</t>
  </si>
  <si>
    <t>・主種目は2分〜5分。</t>
  </si>
  <si>
    <t>・FSLと補助種目は1分程。</t>
  </si>
  <si>
    <t>補助種目</t>
  </si>
  <si>
    <t>以下の3つのカテゴリーから1種目ずつ選び、各トレーニング日に行う。</t>
  </si>
  <si>
    <t>目標レップ数を50〜100の間で選び、何セットでもいいので達成するまで行う。</t>
  </si>
  <si>
    <t>時短する為に2〜3種目をスーパーセットで行うことも出来ます。</t>
  </si>
  <si>
    <t>押す種目</t>
  </si>
  <si>
    <t>引く種目</t>
  </si>
  <si>
    <t>脚・体幹</t>
  </si>
  <si>
    <t>ディップス</t>
  </si>
  <si>
    <t>懸垂/ラットプル</t>
  </si>
  <si>
    <t>ランジ</t>
  </si>
  <si>
    <t>腕立て</t>
  </si>
  <si>
    <t>ローイング</t>
  </si>
  <si>
    <t>ブルガリアン・スクワット</t>
  </si>
  <si>
    <t>ダンベルプレス</t>
  </si>
  <si>
    <t>三角筋後部</t>
  </si>
  <si>
    <t>腹筋</t>
  </si>
  <si>
    <t>三頭筋</t>
  </si>
  <si>
    <t>二頭筋</t>
  </si>
  <si>
    <t>ハイパーエクステンション</t>
  </si>
  <si>
    <t>主種目の指定回数が挙がらなかった場合</t>
  </si>
  <si>
    <t>1〜2回挙がらなかった場合は変更することありません。調子悪かっただけかもしれません。</t>
  </si>
  <si>
    <t>３週間サイクルを通して、頻繁に挙がらなかった場合は上の重量記入欄の数字を10キロ程下げてください。</t>
  </si>
  <si>
    <t>デロード（休憩）期間</t>
  </si>
  <si>
    <t>何週間か使用重量が伸びない、疲労が溜まり1日中ダルさが抜けない、トレーニングを数ヶ月休んでいない。</t>
  </si>
  <si>
    <t>そんな時は1週間のデロード期間を入れると良いです。</t>
  </si>
  <si>
    <t>主種目のWarm Upセットを2回行い、補助種目は行いません。代わりにストレッチなどを行います。</t>
  </si>
  <si>
    <t>他の種目で追い込む事は避けて身体を休めてください。</t>
  </si>
  <si>
    <t>完全にトレーニングを休んでしまうと身体は主種目を行う技術を忘れてしまい、トレーニングに戻った際に</t>
  </si>
  <si>
    <t>覚え直す段階から初めてしまいます。また軽い刺激を入れるだけでもタンパク同化作用は続くので、</t>
  </si>
  <si>
    <t>筋肉の減り具合を最小限に抑えられます。</t>
  </si>
  <si>
    <t>定期的に3週間サイクルを3回繰り返したらデロード期間を入れることもオススメです。</t>
  </si>
  <si>
    <t>初級　WENDLER 5/3/1 【1週目】</t>
  </si>
  <si>
    <t>【5/5/5+】1日目</t>
  </si>
  <si>
    <t>セット1</t>
  </si>
  <si>
    <t>セット3</t>
  </si>
  <si>
    <t>セット4</t>
  </si>
  <si>
    <t>セット5</t>
  </si>
  <si>
    <t>Warm Up</t>
  </si>
  <si>
    <t>x5</t>
  </si>
  <si>
    <t>x3</t>
  </si>
  <si>
    <t>本セット</t>
  </si>
  <si>
    <t>x5+</t>
  </si>
  <si>
    <t>5x5@FSL</t>
  </si>
  <si>
    <t>懸垂／ラットプル</t>
  </si>
  <si>
    <t>【5/5/5+】2日目</t>
  </si>
  <si>
    <t>ディップス／腕立て</t>
  </si>
  <si>
    <t>ダンベル・ランジ</t>
  </si>
  <si>
    <t>【5/5/5+】3日目</t>
  </si>
  <si>
    <t xml:space="preserve">セット2 </t>
    <phoneticPr fontId="1"/>
  </si>
  <si>
    <t>初級　WENDLER 5/3/1 【2週目】</t>
  </si>
  <si>
    <t>【3/3/3+】1日目</t>
  </si>
  <si>
    <t>x3+</t>
  </si>
  <si>
    <t>【3/3/3+】2日目</t>
  </si>
  <si>
    <t>【3/3/3+】3日目</t>
  </si>
  <si>
    <t>初級　WENDLER 5/3/1 【3週目】</t>
  </si>
  <si>
    <t>【5/3/1+】1日目</t>
  </si>
  <si>
    <t>x1+</t>
  </si>
  <si>
    <t>【5/3/1+】2日目</t>
  </si>
  <si>
    <t>【5/3/1+】3日目</t>
  </si>
  <si>
    <r>
      <t>・Warm Up</t>
    </r>
    <r>
      <rPr>
        <sz val="10"/>
        <color theme="1"/>
        <rFont val="Meiryo UI"/>
        <family val="2"/>
        <charset val="128"/>
      </rPr>
      <t>を完了したら、指定の重量と回数を行います。</t>
    </r>
  </si>
  <si>
    <r>
      <t>・5+、3+、1+：</t>
    </r>
    <r>
      <rPr>
        <sz val="10"/>
        <color theme="1"/>
        <rFont val="Meiryo UI"/>
        <family val="2"/>
        <charset val="128"/>
      </rPr>
      <t>はAMRAPセット（As many reps as possible：できるだけの回数を行う）です。</t>
    </r>
  </si>
  <si>
    <r>
      <t>・FSL（First Set Last)　：</t>
    </r>
    <r>
      <rPr>
        <sz val="10"/>
        <color theme="1"/>
        <rFont val="Meiryo UI"/>
        <family val="2"/>
        <charset val="128"/>
      </rPr>
      <t>本セットの1セット目の重量で5回5セット行います。</t>
    </r>
  </si>
  <si>
    <t>セット2</t>
    <phoneticPr fontId="1"/>
  </si>
  <si>
    <r>
      <t>【</t>
    </r>
    <r>
      <rPr>
        <b/>
        <sz val="19"/>
        <color theme="1"/>
        <rFont val="Meiryo UI"/>
        <family val="2"/>
        <charset val="128"/>
      </rPr>
      <t>＊ここまで完了したら以下の手順を行います】</t>
    </r>
    <r>
      <rPr>
        <b/>
        <sz val="12"/>
        <color theme="1"/>
        <rFont val="Meiryo UI"/>
        <family val="2"/>
        <charset val="128"/>
      </rPr>
      <t xml:space="preserve">
</t>
    </r>
    <r>
      <rPr>
        <sz val="12"/>
        <color theme="1"/>
        <rFont val="Meiryo UI"/>
        <family val="2"/>
        <charset val="128"/>
      </rPr>
      <t xml:space="preserve">
⒈［説明］シートの1RM計算入力欄に戻る。
⒉　最初に入力したスクワットとデッドリフト の挙上重量に5キロ追加。
⒊　最初に入力したベンチプレスとショルダープレス挙上重量に2.5キロ追加。
　【注意】1レップMAXの枠は編集しないでください。
⒋　全シートの重量が更新されますので、［1週目］から繰り返します。
　　補助種目を変更してもOKです。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</si>
</sst>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游ゴシック"/>
      <family val="2"/>
      <charset val="128"/>
      <scheme val="minor"/>
    </font>
    <font>
      <sz val="6"/>
      <name val="游ゴシック"/>
      <family val="2"/>
      <charset val="128"/>
      <scheme val="minor"/>
    </font>
    <font>
      <b/>
      <sz val="14"/>
      <color rgb="FF000000"/>
      <name val="Meiryo UI"/>
      <family val="2"/>
      <charset val="128"/>
    </font>
    <font>
      <sz val="12"/>
      <color theme="1"/>
      <name val="Meiryo UI"/>
      <family val="2"/>
      <charset val="128"/>
    </font>
    <font>
      <sz val="10"/>
      <color theme="1"/>
      <name val="Meiryo UI"/>
      <family val="2"/>
      <charset val="128"/>
    </font>
    <font>
      <b/>
      <sz val="10"/>
      <color theme="1"/>
      <name val="Meiryo UI"/>
      <family val="2"/>
      <charset val="128"/>
    </font>
    <font>
      <b/>
      <sz val="11"/>
      <color rgb="FF000000"/>
      <name val="Meiryo UI"/>
      <family val="2"/>
      <charset val="128"/>
    </font>
    <font>
      <b/>
      <sz val="11"/>
      <color theme="1"/>
      <name val="Meiryo UI"/>
      <family val="2"/>
      <charset val="128"/>
    </font>
    <font>
      <sz val="10"/>
      <color rgb="FFFF0000"/>
      <name val="Meiryo UI"/>
      <family val="2"/>
      <charset val="128"/>
    </font>
    <font>
      <sz val="11"/>
      <color rgb="FF000000"/>
      <name val="Meiryo UI"/>
      <family val="2"/>
      <charset val="128"/>
    </font>
    <font>
      <b/>
      <sz val="12"/>
      <color theme="1"/>
      <name val="Meiryo UI"/>
      <family val="2"/>
      <charset val="128"/>
    </font>
    <font>
      <sz val="10"/>
      <color rgb="FF000000"/>
      <name val="Meiryo UI"/>
      <family val="2"/>
      <charset val="128"/>
    </font>
    <font>
      <sz val="19"/>
      <color theme="1"/>
      <name val="Meiryo UI"/>
      <family val="2"/>
      <charset val="128"/>
    </font>
    <font>
      <b/>
      <sz val="19"/>
      <color theme="1"/>
      <name val="Meiryo UI"/>
      <family val="2"/>
      <charset val="128"/>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1" xfId="0" applyFont="1" applyBorder="1">
      <alignment vertical="center"/>
    </xf>
    <xf numFmtId="0" fontId="4" fillId="0" borderId="1" xfId="0" applyFont="1" applyBorder="1">
      <alignment vertical="center"/>
    </xf>
    <xf numFmtId="1" fontId="4" fillId="0" borderId="1" xfId="0" applyNumberFormat="1" applyFont="1" applyBorder="1">
      <alignment vertical="center"/>
    </xf>
    <xf numFmtId="0" fontId="5" fillId="2" borderId="1" xfId="0" applyFont="1" applyFill="1" applyBorder="1">
      <alignment vertical="center"/>
    </xf>
    <xf numFmtId="0" fontId="4" fillId="3" borderId="1" xfId="0" applyFont="1" applyFill="1" applyBorder="1">
      <alignment vertical="center"/>
    </xf>
    <xf numFmtId="1" fontId="4" fillId="2" borderId="1" xfId="0" applyNumberFormat="1" applyFont="1" applyFill="1" applyBorder="1">
      <alignment vertical="center"/>
    </xf>
    <xf numFmtId="0" fontId="6" fillId="0" borderId="1" xfId="0" applyFont="1" applyBorder="1">
      <alignment vertical="center"/>
    </xf>
    <xf numFmtId="0" fontId="6" fillId="0" borderId="2" xfId="0" applyFont="1" applyBorder="1" applyAlignment="1">
      <alignment horizontal="center" vertical="center"/>
    </xf>
    <xf numFmtId="0" fontId="9" fillId="0" borderId="1" xfId="0" applyFont="1" applyBorder="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1" xfId="0" applyFont="1" applyBorder="1">
      <alignment vertical="center"/>
    </xf>
    <xf numFmtId="1" fontId="11" fillId="0" borderId="1" xfId="0" applyNumberFormat="1" applyFont="1" applyBorder="1">
      <alignment vertical="center"/>
    </xf>
    <xf numFmtId="0" fontId="9" fillId="0" borderId="4" xfId="0" applyFont="1" applyBorder="1">
      <alignment vertical="center"/>
    </xf>
    <xf numFmtId="0" fontId="4" fillId="0" borderId="0" xfId="0" applyFont="1" applyBorder="1">
      <alignment vertical="center"/>
    </xf>
    <xf numFmtId="0" fontId="5" fillId="0" borderId="0" xfId="0" applyFont="1" applyBorder="1">
      <alignment vertical="center"/>
    </xf>
    <xf numFmtId="0" fontId="4" fillId="0" borderId="5" xfId="0" applyFont="1" applyBorder="1">
      <alignment vertical="center"/>
    </xf>
    <xf numFmtId="0" fontId="6" fillId="4" borderId="1" xfId="0" applyFont="1" applyFill="1" applyBorder="1">
      <alignment vertical="center"/>
    </xf>
    <xf numFmtId="0" fontId="5" fillId="4" borderId="1" xfId="0" applyFont="1" applyFill="1" applyBorder="1">
      <alignment vertical="center"/>
    </xf>
    <xf numFmtId="0" fontId="10" fillId="4" borderId="1" xfId="0" applyFont="1" applyFill="1" applyBorder="1">
      <alignment vertical="center"/>
    </xf>
    <xf numFmtId="0" fontId="4" fillId="4" borderId="1" xfId="0" applyFont="1" applyFill="1" applyBorder="1">
      <alignment vertical="center"/>
    </xf>
    <xf numFmtId="0" fontId="3" fillId="4" borderId="1" xfId="0" applyFont="1" applyFill="1" applyBorder="1">
      <alignment vertical="center"/>
    </xf>
    <xf numFmtId="0" fontId="4" fillId="5" borderId="1" xfId="0" applyFont="1" applyFill="1" applyBorder="1">
      <alignment vertical="center"/>
    </xf>
    <xf numFmtId="0" fontId="12"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0C224-9CA3-6C4C-9518-DC343FE186D6}">
  <dimension ref="A1:H69"/>
  <sheetViews>
    <sheetView tabSelected="1" workbookViewId="0">
      <selection activeCell="E50" sqref="E50"/>
    </sheetView>
  </sheetViews>
  <sheetFormatPr baseColWidth="10" defaultRowHeight="18"/>
  <cols>
    <col min="1" max="2" width="10.7109375" style="2"/>
    <col min="3" max="3" width="14.7109375" style="2" customWidth="1"/>
    <col min="4" max="4" width="15.140625" style="2" customWidth="1"/>
    <col min="5" max="16384" width="10.7109375" style="2"/>
  </cols>
  <sheetData>
    <row r="1" spans="1:8" ht="20">
      <c r="A1" s="1" t="s">
        <v>0</v>
      </c>
    </row>
    <row r="2" spans="1:8">
      <c r="A2" s="3"/>
      <c r="B2" s="3"/>
      <c r="C2" s="3"/>
      <c r="D2" s="3"/>
      <c r="E2" s="3"/>
      <c r="F2" s="3"/>
      <c r="G2" s="3"/>
      <c r="H2" s="3"/>
    </row>
    <row r="3" spans="1:8">
      <c r="A3" s="4" t="s">
        <v>1</v>
      </c>
      <c r="B3" s="3"/>
      <c r="C3" s="3"/>
      <c r="D3" s="3"/>
      <c r="E3" s="3"/>
      <c r="F3" s="3"/>
    </row>
    <row r="4" spans="1:8">
      <c r="A4" s="3" t="s">
        <v>2</v>
      </c>
      <c r="B4" s="3"/>
      <c r="C4" s="3"/>
      <c r="D4" s="3"/>
      <c r="E4" s="3"/>
      <c r="F4" s="3"/>
      <c r="G4" s="3"/>
      <c r="H4" s="3"/>
    </row>
    <row r="5" spans="1:8">
      <c r="A5" s="3" t="s">
        <v>3</v>
      </c>
      <c r="B5" s="3"/>
      <c r="C5" s="3"/>
      <c r="D5" s="3"/>
      <c r="E5" s="3"/>
      <c r="F5" s="3"/>
      <c r="G5" s="3"/>
      <c r="H5" s="3"/>
    </row>
    <row r="6" spans="1:8">
      <c r="A6" s="3" t="s">
        <v>4</v>
      </c>
      <c r="B6" s="3"/>
      <c r="C6" s="3"/>
      <c r="D6" s="3"/>
      <c r="E6" s="3"/>
      <c r="F6" s="3"/>
      <c r="G6" s="3"/>
      <c r="H6" s="3"/>
    </row>
    <row r="7" spans="1:8">
      <c r="A7" s="3"/>
      <c r="B7" s="3"/>
      <c r="C7" s="3"/>
      <c r="D7" s="3"/>
      <c r="E7" s="3"/>
      <c r="F7" s="3"/>
      <c r="G7" s="3"/>
      <c r="H7" s="3"/>
    </row>
    <row r="8" spans="1:8">
      <c r="A8" s="5" t="s">
        <v>5</v>
      </c>
      <c r="B8" s="3"/>
      <c r="C8" s="3"/>
      <c r="D8" s="3"/>
      <c r="E8" s="3"/>
      <c r="F8" s="3"/>
      <c r="G8" s="3"/>
      <c r="H8" s="3"/>
    </row>
    <row r="9" spans="1:8">
      <c r="A9" s="3" t="s">
        <v>6</v>
      </c>
      <c r="B9" s="3"/>
      <c r="C9" s="3"/>
      <c r="D9" s="3"/>
      <c r="E9" s="3"/>
      <c r="F9" s="3"/>
      <c r="G9" s="3"/>
      <c r="H9" s="3"/>
    </row>
    <row r="10" spans="1:8">
      <c r="A10" s="3" t="s">
        <v>7</v>
      </c>
      <c r="B10" s="3"/>
      <c r="C10" s="3"/>
      <c r="D10" s="3"/>
      <c r="E10" s="3"/>
      <c r="F10" s="3"/>
      <c r="G10" s="3"/>
      <c r="H10" s="3"/>
    </row>
    <row r="11" spans="1:8">
      <c r="A11" s="3" t="s">
        <v>8</v>
      </c>
      <c r="B11" s="3"/>
      <c r="C11" s="3"/>
      <c r="D11" s="3"/>
      <c r="E11" s="3"/>
      <c r="F11" s="3"/>
      <c r="G11" s="3"/>
      <c r="H11" s="3"/>
    </row>
    <row r="12" spans="1:8">
      <c r="A12" s="3"/>
      <c r="B12" s="3"/>
      <c r="C12" s="3"/>
      <c r="D12" s="3"/>
      <c r="E12" s="3"/>
      <c r="F12" s="3"/>
      <c r="G12" s="3"/>
      <c r="H12" s="3"/>
    </row>
    <row r="13" spans="1:8">
      <c r="A13" s="6" t="s">
        <v>9</v>
      </c>
      <c r="B13" s="3"/>
      <c r="C13" s="3"/>
      <c r="D13" s="3"/>
      <c r="E13" s="3"/>
      <c r="F13" s="3"/>
      <c r="G13" s="3"/>
      <c r="H13" s="3"/>
    </row>
    <row r="14" spans="1:8">
      <c r="A14" s="3" t="s">
        <v>10</v>
      </c>
      <c r="B14" s="3"/>
      <c r="C14" s="3"/>
      <c r="D14" s="3"/>
      <c r="E14" s="3"/>
      <c r="F14" s="3"/>
      <c r="G14" s="3"/>
      <c r="H14" s="3"/>
    </row>
    <row r="15" spans="1:8">
      <c r="A15" s="3" t="s">
        <v>11</v>
      </c>
      <c r="B15" s="3"/>
      <c r="C15" s="3"/>
      <c r="D15" s="3"/>
      <c r="E15" s="3"/>
      <c r="F15" s="3"/>
      <c r="G15" s="3"/>
      <c r="H15" s="3"/>
    </row>
    <row r="16" spans="1:8">
      <c r="A16" s="3"/>
      <c r="B16" s="3"/>
      <c r="C16" s="3"/>
      <c r="D16" s="3"/>
      <c r="E16" s="3"/>
      <c r="F16" s="3"/>
      <c r="G16" s="3"/>
      <c r="H16" s="3"/>
    </row>
    <row r="17" spans="1:8">
      <c r="A17" s="12" t="s">
        <v>12</v>
      </c>
      <c r="B17" s="12" t="s">
        <v>13</v>
      </c>
      <c r="C17" s="12" t="s">
        <v>14</v>
      </c>
      <c r="D17" s="12" t="s">
        <v>15</v>
      </c>
      <c r="E17" s="3"/>
      <c r="F17" s="3"/>
      <c r="G17" s="3"/>
      <c r="H17" s="3"/>
    </row>
    <row r="18" spans="1:8">
      <c r="A18" s="9" t="s">
        <v>16</v>
      </c>
      <c r="B18" s="13">
        <v>200</v>
      </c>
      <c r="C18" s="13">
        <v>2</v>
      </c>
      <c r="D18" s="14">
        <f>(((B18*C18)*0.0333)+B18)</f>
        <v>213.32</v>
      </c>
      <c r="E18" s="3"/>
      <c r="F18" s="3"/>
      <c r="G18" s="3"/>
      <c r="H18" s="3"/>
    </row>
    <row r="19" spans="1:8">
      <c r="A19" s="9" t="s">
        <v>17</v>
      </c>
      <c r="B19" s="13">
        <v>150</v>
      </c>
      <c r="C19" s="13">
        <v>2</v>
      </c>
      <c r="D19" s="14">
        <f>(((B19*C19)*0.0333)+B19)</f>
        <v>159.99</v>
      </c>
      <c r="E19" s="3"/>
      <c r="F19" s="3"/>
      <c r="G19" s="3"/>
      <c r="H19" s="3"/>
    </row>
    <row r="20" spans="1:8">
      <c r="A20" s="9" t="s">
        <v>18</v>
      </c>
      <c r="B20" s="13">
        <v>215</v>
      </c>
      <c r="C20" s="13">
        <v>2</v>
      </c>
      <c r="D20" s="14">
        <f>(((B20*C20)*0.0333)+B20)</f>
        <v>229.31899999999999</v>
      </c>
      <c r="E20" s="3"/>
      <c r="F20" s="3"/>
      <c r="G20" s="3"/>
      <c r="H20" s="3"/>
    </row>
    <row r="21" spans="1:8">
      <c r="A21" s="9" t="s">
        <v>19</v>
      </c>
      <c r="B21" s="13">
        <v>80</v>
      </c>
      <c r="C21" s="13">
        <v>5</v>
      </c>
      <c r="D21" s="14">
        <f>(((B21*C21)*0.0333)+B21)</f>
        <v>93.320000000000007</v>
      </c>
      <c r="E21" s="3"/>
      <c r="F21" s="3"/>
      <c r="G21" s="3"/>
      <c r="H21" s="3"/>
    </row>
    <row r="22" spans="1:8">
      <c r="A22" s="7" t="s">
        <v>20</v>
      </c>
      <c r="B22" s="3"/>
      <c r="C22" s="3"/>
      <c r="D22" s="3"/>
      <c r="E22" s="3"/>
      <c r="F22" s="3"/>
      <c r="G22" s="3"/>
      <c r="H22" s="3"/>
    </row>
    <row r="23" spans="1:8">
      <c r="A23" s="7" t="s">
        <v>21</v>
      </c>
      <c r="B23" s="3"/>
      <c r="C23" s="3"/>
      <c r="D23" s="3"/>
      <c r="E23" s="3"/>
      <c r="F23" s="3"/>
      <c r="G23" s="3"/>
      <c r="H23" s="3"/>
    </row>
    <row r="24" spans="1:8">
      <c r="A24" s="3"/>
      <c r="B24" s="3"/>
      <c r="C24" s="3"/>
      <c r="D24" s="3"/>
      <c r="E24" s="3"/>
      <c r="F24" s="3"/>
      <c r="G24" s="3"/>
      <c r="H24" s="3"/>
    </row>
    <row r="25" spans="1:8">
      <c r="A25" s="6" t="s">
        <v>1</v>
      </c>
      <c r="B25" s="3"/>
      <c r="C25" s="3"/>
      <c r="D25" s="3"/>
      <c r="E25" s="3"/>
      <c r="F25" s="3"/>
      <c r="G25" s="3"/>
      <c r="H25" s="3"/>
    </row>
    <row r="26" spans="1:8">
      <c r="A26" s="4" t="s">
        <v>91</v>
      </c>
      <c r="B26" s="3"/>
      <c r="C26" s="3"/>
      <c r="D26" s="3"/>
      <c r="E26" s="3"/>
      <c r="F26" s="3"/>
      <c r="G26" s="3"/>
      <c r="H26" s="3"/>
    </row>
    <row r="27" spans="1:8">
      <c r="A27" s="4" t="s">
        <v>92</v>
      </c>
      <c r="B27" s="3"/>
      <c r="C27" s="3"/>
      <c r="D27" s="3"/>
      <c r="E27" s="3"/>
      <c r="F27" s="3"/>
      <c r="G27" s="3"/>
      <c r="H27" s="3"/>
    </row>
    <row r="28" spans="1:8">
      <c r="A28" s="4" t="s">
        <v>93</v>
      </c>
      <c r="B28" s="3"/>
      <c r="C28" s="3"/>
      <c r="D28" s="3"/>
      <c r="E28" s="3"/>
      <c r="F28" s="3"/>
      <c r="G28" s="3"/>
      <c r="H28" s="3"/>
    </row>
    <row r="29" spans="1:8">
      <c r="A29" s="3" t="s">
        <v>22</v>
      </c>
      <c r="B29" s="3"/>
      <c r="C29" s="3"/>
      <c r="D29" s="3"/>
      <c r="E29" s="3"/>
      <c r="F29" s="3"/>
      <c r="G29" s="3"/>
      <c r="H29" s="3"/>
    </row>
    <row r="30" spans="1:8">
      <c r="A30" s="3" t="s">
        <v>23</v>
      </c>
      <c r="B30" s="3"/>
      <c r="C30" s="3"/>
      <c r="D30" s="3"/>
      <c r="E30" s="3"/>
      <c r="F30" s="3"/>
      <c r="G30" s="3"/>
      <c r="H30" s="3"/>
    </row>
    <row r="31" spans="1:8">
      <c r="A31" s="3" t="s">
        <v>24</v>
      </c>
      <c r="B31" s="3"/>
      <c r="C31" s="3"/>
      <c r="D31" s="3"/>
      <c r="E31" s="3"/>
      <c r="F31" s="3"/>
      <c r="G31" s="3"/>
      <c r="H31" s="3"/>
    </row>
    <row r="32" spans="1:8">
      <c r="A32" s="3"/>
      <c r="B32" s="3"/>
      <c r="C32" s="3"/>
      <c r="D32" s="3"/>
      <c r="E32" s="3"/>
      <c r="F32" s="3"/>
      <c r="G32" s="3"/>
      <c r="H32" s="3"/>
    </row>
    <row r="33" spans="1:8">
      <c r="A33" s="5" t="s">
        <v>25</v>
      </c>
      <c r="B33" s="3"/>
      <c r="C33" s="3"/>
      <c r="D33" s="3"/>
      <c r="E33" s="3"/>
      <c r="F33" s="3"/>
      <c r="G33" s="3"/>
      <c r="H33" s="3"/>
    </row>
    <row r="34" spans="1:8">
      <c r="A34" s="3" t="s">
        <v>26</v>
      </c>
      <c r="B34" s="3"/>
      <c r="C34" s="3"/>
      <c r="D34" s="3"/>
      <c r="E34" s="3"/>
      <c r="F34" s="3"/>
      <c r="G34" s="3"/>
      <c r="H34" s="3"/>
    </row>
    <row r="35" spans="1:8">
      <c r="A35" s="3" t="s">
        <v>27</v>
      </c>
      <c r="B35" s="3"/>
      <c r="C35" s="3"/>
      <c r="D35" s="3"/>
      <c r="E35" s="3"/>
      <c r="F35" s="3"/>
      <c r="G35" s="3"/>
      <c r="H35" s="3"/>
    </row>
    <row r="36" spans="1:8">
      <c r="A36" s="3"/>
      <c r="B36" s="3"/>
      <c r="C36" s="3"/>
      <c r="D36" s="3"/>
      <c r="E36" s="3"/>
      <c r="F36" s="3"/>
      <c r="G36" s="3"/>
      <c r="H36" s="3"/>
    </row>
    <row r="37" spans="1:8">
      <c r="A37" s="4" t="s">
        <v>28</v>
      </c>
      <c r="B37" s="3"/>
      <c r="C37" s="3"/>
      <c r="D37" s="3"/>
      <c r="E37" s="3"/>
      <c r="F37" s="3"/>
      <c r="G37" s="3"/>
      <c r="H37" s="3"/>
    </row>
    <row r="38" spans="1:8">
      <c r="A38" s="3" t="s">
        <v>29</v>
      </c>
      <c r="B38" s="3"/>
      <c r="C38" s="3"/>
      <c r="D38" s="3"/>
      <c r="E38" s="3"/>
      <c r="F38" s="3"/>
      <c r="G38" s="3"/>
      <c r="H38" s="3"/>
    </row>
    <row r="39" spans="1:8">
      <c r="A39" s="3" t="s">
        <v>30</v>
      </c>
      <c r="B39" s="3"/>
      <c r="C39" s="3"/>
      <c r="D39" s="3"/>
      <c r="E39" s="3"/>
      <c r="F39" s="3"/>
      <c r="G39" s="3"/>
      <c r="H39" s="3"/>
    </row>
    <row r="40" spans="1:8">
      <c r="A40" s="3" t="s">
        <v>31</v>
      </c>
      <c r="B40" s="3"/>
      <c r="C40" s="3"/>
      <c r="D40" s="3"/>
      <c r="E40" s="3"/>
      <c r="F40" s="3"/>
      <c r="G40" s="3"/>
      <c r="H40" s="3"/>
    </row>
    <row r="41" spans="1:8">
      <c r="A41" s="3"/>
      <c r="B41" s="3"/>
      <c r="C41" s="3"/>
      <c r="D41" s="3"/>
      <c r="E41" s="3"/>
      <c r="F41" s="3"/>
      <c r="G41" s="3"/>
      <c r="H41" s="3"/>
    </row>
    <row r="42" spans="1:8">
      <c r="A42" s="5"/>
      <c r="B42" s="3"/>
      <c r="C42" s="3"/>
      <c r="D42" s="3"/>
      <c r="E42" s="3"/>
      <c r="F42" s="3"/>
      <c r="G42" s="3"/>
      <c r="H42" s="3"/>
    </row>
    <row r="43" spans="1:8">
      <c r="A43" s="5" t="s">
        <v>32</v>
      </c>
      <c r="B43" s="3"/>
      <c r="C43" s="3"/>
      <c r="D43" s="3"/>
      <c r="E43" s="3"/>
      <c r="F43" s="3"/>
      <c r="G43" s="3"/>
      <c r="H43" s="3"/>
    </row>
    <row r="44" spans="1:8">
      <c r="A44" s="8" t="s">
        <v>33</v>
      </c>
      <c r="B44" s="3"/>
      <c r="C44" s="3"/>
      <c r="D44" s="3"/>
      <c r="E44" s="3"/>
      <c r="F44" s="3"/>
      <c r="G44" s="3"/>
      <c r="H44" s="3"/>
    </row>
    <row r="45" spans="1:8">
      <c r="A45" s="8" t="s">
        <v>34</v>
      </c>
      <c r="B45" s="3"/>
      <c r="C45" s="3"/>
      <c r="D45" s="3"/>
      <c r="E45" s="3"/>
      <c r="F45" s="3"/>
      <c r="G45" s="3"/>
      <c r="H45" s="3"/>
    </row>
    <row r="46" spans="1:8">
      <c r="A46" s="8" t="s">
        <v>35</v>
      </c>
      <c r="B46" s="3"/>
      <c r="C46" s="3"/>
      <c r="D46" s="3"/>
      <c r="E46" s="3"/>
      <c r="F46" s="3"/>
      <c r="G46" s="3"/>
      <c r="H46" s="3"/>
    </row>
    <row r="47" spans="1:8">
      <c r="A47" s="8"/>
      <c r="B47" s="3"/>
      <c r="C47" s="3"/>
      <c r="D47" s="3"/>
      <c r="E47" s="3"/>
      <c r="F47" s="3"/>
      <c r="G47" s="3"/>
      <c r="H47" s="3"/>
    </row>
    <row r="48" spans="1:8">
      <c r="A48" s="15" t="s">
        <v>36</v>
      </c>
      <c r="B48" s="15" t="s">
        <v>37</v>
      </c>
      <c r="C48" s="15" t="s">
        <v>38</v>
      </c>
      <c r="D48" s="3"/>
      <c r="E48" s="3"/>
      <c r="F48" s="3"/>
      <c r="G48" s="3"/>
      <c r="H48" s="3"/>
    </row>
    <row r="49" spans="1:8">
      <c r="A49" s="17" t="s">
        <v>39</v>
      </c>
      <c r="B49" s="17" t="s">
        <v>40</v>
      </c>
      <c r="C49" s="17" t="s">
        <v>41</v>
      </c>
      <c r="D49" s="3"/>
      <c r="E49" s="3"/>
      <c r="F49" s="3"/>
      <c r="G49" s="3"/>
      <c r="H49" s="3"/>
    </row>
    <row r="50" spans="1:8">
      <c r="A50" s="17" t="s">
        <v>42</v>
      </c>
      <c r="B50" s="17" t="s">
        <v>43</v>
      </c>
      <c r="C50" s="17" t="s">
        <v>44</v>
      </c>
      <c r="D50" s="3"/>
      <c r="E50" s="3"/>
      <c r="F50" s="3"/>
      <c r="G50" s="3"/>
      <c r="H50" s="3"/>
    </row>
    <row r="51" spans="1:8">
      <c r="A51" s="17" t="s">
        <v>45</v>
      </c>
      <c r="B51" s="17" t="s">
        <v>46</v>
      </c>
      <c r="C51" s="17" t="s">
        <v>47</v>
      </c>
      <c r="D51" s="3"/>
      <c r="E51" s="3"/>
      <c r="F51" s="3"/>
      <c r="G51" s="3"/>
      <c r="H51" s="3"/>
    </row>
    <row r="52" spans="1:8">
      <c r="A52" s="17" t="s">
        <v>48</v>
      </c>
      <c r="B52" s="17" t="s">
        <v>49</v>
      </c>
      <c r="C52" s="17" t="s">
        <v>50</v>
      </c>
      <c r="D52" s="3"/>
      <c r="E52" s="3"/>
      <c r="F52" s="3"/>
      <c r="G52" s="3"/>
      <c r="H52" s="3"/>
    </row>
    <row r="53" spans="1:8">
      <c r="A53" s="3"/>
      <c r="B53" s="3"/>
      <c r="C53" s="3"/>
      <c r="D53" s="3"/>
      <c r="E53" s="3"/>
      <c r="F53" s="3"/>
      <c r="G53" s="3"/>
      <c r="H53" s="3"/>
    </row>
    <row r="54" spans="1:8">
      <c r="A54" s="6" t="s">
        <v>51</v>
      </c>
      <c r="B54" s="3"/>
      <c r="C54" s="3"/>
      <c r="D54" s="3"/>
      <c r="E54" s="3"/>
      <c r="F54" s="3"/>
      <c r="G54" s="3"/>
      <c r="H54" s="3"/>
    </row>
    <row r="55" spans="1:8">
      <c r="A55" s="3" t="s">
        <v>52</v>
      </c>
      <c r="B55" s="3"/>
      <c r="C55" s="3"/>
      <c r="D55" s="3"/>
      <c r="E55" s="3"/>
      <c r="F55" s="3"/>
      <c r="G55" s="3"/>
      <c r="H55" s="3"/>
    </row>
    <row r="56" spans="1:8">
      <c r="A56" s="3" t="s">
        <v>53</v>
      </c>
      <c r="B56" s="3"/>
      <c r="C56" s="3"/>
      <c r="D56" s="3"/>
      <c r="E56" s="3"/>
      <c r="F56" s="3"/>
      <c r="G56" s="3"/>
      <c r="H56" s="3"/>
    </row>
    <row r="57" spans="1:8">
      <c r="A57" s="3"/>
      <c r="B57" s="3"/>
      <c r="C57" s="3"/>
      <c r="D57" s="3"/>
      <c r="E57" s="3"/>
      <c r="F57" s="3"/>
      <c r="G57" s="3"/>
      <c r="H57" s="3"/>
    </row>
    <row r="58" spans="1:8">
      <c r="A58" s="4" t="s">
        <v>54</v>
      </c>
      <c r="B58" s="3"/>
      <c r="C58" s="3"/>
      <c r="D58" s="3"/>
      <c r="E58" s="3"/>
      <c r="F58" s="3"/>
      <c r="G58" s="3"/>
      <c r="H58" s="3"/>
    </row>
    <row r="59" spans="1:8">
      <c r="A59" s="3" t="s">
        <v>55</v>
      </c>
      <c r="B59" s="3"/>
      <c r="C59" s="3"/>
      <c r="D59" s="3"/>
      <c r="E59" s="3"/>
      <c r="F59" s="3"/>
      <c r="G59" s="3"/>
      <c r="H59" s="3"/>
    </row>
    <row r="60" spans="1:8">
      <c r="A60" s="3" t="s">
        <v>56</v>
      </c>
      <c r="B60" s="3"/>
      <c r="C60" s="3"/>
      <c r="D60" s="3"/>
      <c r="E60" s="3"/>
      <c r="F60" s="3"/>
      <c r="G60" s="3"/>
      <c r="H60" s="3"/>
    </row>
    <row r="61" spans="1:8">
      <c r="A61" s="3" t="s">
        <v>57</v>
      </c>
      <c r="B61" s="3"/>
      <c r="C61" s="3"/>
      <c r="D61" s="3"/>
      <c r="E61" s="3"/>
      <c r="F61" s="3"/>
      <c r="G61" s="3"/>
      <c r="H61" s="3"/>
    </row>
    <row r="62" spans="1:8">
      <c r="A62" s="3" t="s">
        <v>58</v>
      </c>
      <c r="B62" s="3"/>
      <c r="C62" s="3"/>
      <c r="D62" s="3"/>
      <c r="E62" s="3"/>
      <c r="F62" s="3"/>
      <c r="G62" s="3"/>
      <c r="H62" s="3"/>
    </row>
    <row r="63" spans="1:8">
      <c r="A63" s="3" t="s">
        <v>59</v>
      </c>
      <c r="B63" s="3"/>
      <c r="C63" s="3"/>
      <c r="D63" s="3"/>
      <c r="E63" s="3"/>
      <c r="F63" s="3"/>
      <c r="G63" s="3"/>
      <c r="H63" s="3"/>
    </row>
    <row r="64" spans="1:8">
      <c r="A64" s="3" t="s">
        <v>60</v>
      </c>
      <c r="B64" s="3"/>
      <c r="C64" s="3"/>
      <c r="D64" s="3"/>
      <c r="E64" s="3"/>
      <c r="F64" s="3"/>
      <c r="G64" s="3"/>
      <c r="H64" s="3"/>
    </row>
    <row r="65" spans="1:8">
      <c r="A65" s="3" t="s">
        <v>61</v>
      </c>
      <c r="B65" s="3"/>
      <c r="C65" s="3"/>
      <c r="D65" s="3"/>
      <c r="E65" s="3"/>
      <c r="F65" s="3"/>
      <c r="G65" s="3"/>
      <c r="H65" s="3"/>
    </row>
    <row r="66" spans="1:8">
      <c r="A66" s="3" t="s">
        <v>62</v>
      </c>
      <c r="B66" s="3"/>
      <c r="C66" s="3"/>
      <c r="D66" s="3"/>
      <c r="E66" s="3"/>
      <c r="F66" s="3"/>
      <c r="G66" s="3"/>
      <c r="H66" s="3"/>
    </row>
    <row r="67" spans="1:8">
      <c r="A67" s="3"/>
      <c r="B67" s="3"/>
      <c r="C67" s="3"/>
      <c r="D67" s="3"/>
      <c r="E67" s="3"/>
      <c r="F67" s="3"/>
      <c r="G67" s="3"/>
      <c r="H67" s="3"/>
    </row>
    <row r="68" spans="1:8">
      <c r="A68" s="3"/>
      <c r="B68" s="3"/>
      <c r="C68" s="3"/>
      <c r="D68" s="3"/>
      <c r="E68" s="3"/>
      <c r="F68" s="3"/>
      <c r="G68" s="3"/>
      <c r="H68" s="3"/>
    </row>
    <row r="69" spans="1:8">
      <c r="A69" s="3"/>
      <c r="B69" s="3"/>
      <c r="C69" s="3"/>
      <c r="D69" s="3"/>
      <c r="E69" s="3"/>
      <c r="F69" s="3"/>
      <c r="G69" s="3"/>
      <c r="H69" s="3"/>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62A02-7053-8347-8D99-FA902736B3C0}">
  <dimension ref="A1:L41"/>
  <sheetViews>
    <sheetView workbookViewId="0">
      <selection activeCell="M24" sqref="M24"/>
    </sheetView>
  </sheetViews>
  <sheetFormatPr baseColWidth="10" defaultRowHeight="18"/>
  <cols>
    <col min="1" max="1" width="16.5703125" style="2" customWidth="1"/>
    <col min="2" max="2" width="10.7109375" style="2"/>
    <col min="3" max="12" width="7.7109375" style="2" customWidth="1"/>
    <col min="13" max="16384" width="10.7109375" style="2"/>
  </cols>
  <sheetData>
    <row r="1" spans="1:12" ht="20">
      <c r="A1" s="1" t="s">
        <v>63</v>
      </c>
      <c r="B1" s="3"/>
      <c r="C1" s="3"/>
    </row>
    <row r="2" spans="1:12">
      <c r="A2" s="3"/>
      <c r="B2" s="3"/>
      <c r="C2" s="3"/>
      <c r="D2" s="3"/>
      <c r="E2" s="3"/>
      <c r="F2" s="3"/>
      <c r="G2" s="3"/>
      <c r="H2" s="3"/>
      <c r="I2" s="3"/>
      <c r="J2" s="3"/>
      <c r="K2" s="3"/>
      <c r="L2" s="3"/>
    </row>
    <row r="3" spans="1:12">
      <c r="A3" s="5" t="s">
        <v>64</v>
      </c>
      <c r="B3" s="3"/>
      <c r="C3" s="3"/>
      <c r="D3" s="3"/>
      <c r="E3" s="3"/>
      <c r="F3" s="3"/>
      <c r="G3" s="3"/>
      <c r="H3" s="3"/>
      <c r="I3" s="3"/>
      <c r="J3" s="3"/>
      <c r="K3" s="3"/>
      <c r="L3" s="3"/>
    </row>
    <row r="4" spans="1:12">
      <c r="A4" s="23"/>
      <c r="B4" s="24"/>
      <c r="C4" s="26" t="s">
        <v>65</v>
      </c>
      <c r="D4" s="27"/>
      <c r="E4" s="26" t="s">
        <v>80</v>
      </c>
      <c r="F4" s="27"/>
      <c r="G4" s="26" t="s">
        <v>66</v>
      </c>
      <c r="H4" s="27"/>
      <c r="I4" s="26" t="s">
        <v>67</v>
      </c>
      <c r="J4" s="27"/>
      <c r="K4" s="26" t="s">
        <v>68</v>
      </c>
      <c r="L4" s="28"/>
    </row>
    <row r="5" spans="1:12">
      <c r="A5" s="16" t="s">
        <v>16</v>
      </c>
      <c r="B5" s="17" t="s">
        <v>69</v>
      </c>
      <c r="C5" s="11">
        <f>(説明!$D$18*0.9)*0.4</f>
        <v>76.795200000000008</v>
      </c>
      <c r="D5" s="17" t="s">
        <v>70</v>
      </c>
      <c r="E5" s="11">
        <f>((説明!$D$18*0.9)*0.5)</f>
        <v>95.994</v>
      </c>
      <c r="F5" s="17" t="s">
        <v>70</v>
      </c>
      <c r="G5" s="11">
        <f>((説明!$D$18*0.9)*0.6)</f>
        <v>115.19279999999999</v>
      </c>
      <c r="H5" s="17" t="s">
        <v>71</v>
      </c>
      <c r="I5" s="31"/>
      <c r="J5" s="31"/>
      <c r="K5" s="31"/>
      <c r="L5" s="31"/>
    </row>
    <row r="6" spans="1:12">
      <c r="A6" s="18"/>
      <c r="B6" s="17" t="s">
        <v>72</v>
      </c>
      <c r="C6" s="11">
        <f>(説明!$D$18*0.9)*0.65</f>
        <v>124.79220000000001</v>
      </c>
      <c r="D6" s="17" t="s">
        <v>70</v>
      </c>
      <c r="E6" s="11">
        <f>((説明!$D$18*0.9)*0.75)</f>
        <v>143.99099999999999</v>
      </c>
      <c r="F6" s="17" t="s">
        <v>70</v>
      </c>
      <c r="G6" s="11">
        <f>(説明!$D$18*0.9)*0.85</f>
        <v>163.18979999999999</v>
      </c>
      <c r="H6" s="17" t="s">
        <v>73</v>
      </c>
      <c r="I6" s="31"/>
      <c r="J6" s="31"/>
      <c r="K6" s="31"/>
      <c r="L6" s="31"/>
    </row>
    <row r="7" spans="1:12">
      <c r="A7" s="19"/>
      <c r="B7" s="17" t="s">
        <v>74</v>
      </c>
      <c r="C7" s="11">
        <f>(説明!$D$18*0.9)*0.65</f>
        <v>124.79220000000001</v>
      </c>
      <c r="D7" s="17" t="s">
        <v>70</v>
      </c>
      <c r="E7" s="11">
        <f>(説明!$D$18*0.9)*0.65</f>
        <v>124.79220000000001</v>
      </c>
      <c r="F7" s="17" t="s">
        <v>70</v>
      </c>
      <c r="G7" s="11">
        <f>(説明!$D$18*0.9)*0.65</f>
        <v>124.79220000000001</v>
      </c>
      <c r="H7" s="17" t="s">
        <v>70</v>
      </c>
      <c r="I7" s="11">
        <f>(説明!$D$18*0.9)*0.65</f>
        <v>124.79220000000001</v>
      </c>
      <c r="J7" s="17" t="s">
        <v>70</v>
      </c>
      <c r="K7" s="11">
        <f>(説明!$D$18*0.9)*0.65</f>
        <v>124.79220000000001</v>
      </c>
      <c r="L7" s="17" t="s">
        <v>70</v>
      </c>
    </row>
    <row r="8" spans="1:12">
      <c r="A8" s="16" t="s">
        <v>17</v>
      </c>
      <c r="B8" s="17" t="s">
        <v>69</v>
      </c>
      <c r="C8" s="11">
        <f>((説明!$D$19*0.9)*0.4)</f>
        <v>57.59640000000001</v>
      </c>
      <c r="D8" s="17" t="s">
        <v>70</v>
      </c>
      <c r="E8" s="11">
        <f>((説明!$D$19*0.9)*0.5)</f>
        <v>71.995500000000007</v>
      </c>
      <c r="F8" s="17" t="s">
        <v>70</v>
      </c>
      <c r="G8" s="11">
        <f>((説明!$D$19*0.9)*0.6)</f>
        <v>86.394600000000011</v>
      </c>
      <c r="H8" s="17" t="s">
        <v>70</v>
      </c>
      <c r="I8" s="31"/>
      <c r="J8" s="31"/>
      <c r="K8" s="31"/>
      <c r="L8" s="31"/>
    </row>
    <row r="9" spans="1:12">
      <c r="A9" s="18"/>
      <c r="B9" s="17" t="s">
        <v>72</v>
      </c>
      <c r="C9" s="11">
        <f>((説明!$D$19*0.9)*0.65)</f>
        <v>93.594150000000013</v>
      </c>
      <c r="D9" s="17" t="s">
        <v>70</v>
      </c>
      <c r="E9" s="11">
        <f>((説明!$D$19*0.9)*0.75)</f>
        <v>107.99325000000002</v>
      </c>
      <c r="F9" s="17" t="s">
        <v>70</v>
      </c>
      <c r="G9" s="11">
        <f>((説明!$D$19*0.9)*0.85)</f>
        <v>122.39235000000001</v>
      </c>
      <c r="H9" s="17" t="s">
        <v>70</v>
      </c>
      <c r="I9" s="31"/>
      <c r="J9" s="31"/>
      <c r="K9" s="31"/>
      <c r="L9" s="31"/>
    </row>
    <row r="10" spans="1:12">
      <c r="A10" s="19"/>
      <c r="B10" s="17" t="s">
        <v>74</v>
      </c>
      <c r="C10" s="11">
        <f>((説明!$D$19*0.9)*0.65)</f>
        <v>93.594150000000013</v>
      </c>
      <c r="D10" s="17" t="s">
        <v>70</v>
      </c>
      <c r="E10" s="11">
        <f>((説明!$D$19*0.9)*0.65)</f>
        <v>93.594150000000013</v>
      </c>
      <c r="F10" s="17" t="s">
        <v>70</v>
      </c>
      <c r="G10" s="11">
        <f>((説明!$D$19*0.9)*0.65)</f>
        <v>93.594150000000013</v>
      </c>
      <c r="H10" s="17" t="s">
        <v>70</v>
      </c>
      <c r="I10" s="11">
        <f>((説明!$D$19*0.9)*0.65)</f>
        <v>93.594150000000013</v>
      </c>
      <c r="J10" s="17" t="s">
        <v>70</v>
      </c>
      <c r="K10" s="11">
        <f>((説明!$D$19*0.9)*0.65)</f>
        <v>93.594150000000013</v>
      </c>
      <c r="L10" s="17" t="s">
        <v>70</v>
      </c>
    </row>
    <row r="11" spans="1:12">
      <c r="A11" s="15" t="s">
        <v>75</v>
      </c>
      <c r="B11" s="17" t="s">
        <v>72</v>
      </c>
      <c r="C11" s="10"/>
      <c r="D11" s="17"/>
      <c r="E11" s="10"/>
      <c r="F11" s="17"/>
      <c r="G11" s="10"/>
      <c r="H11" s="17"/>
      <c r="I11" s="10"/>
      <c r="J11" s="10"/>
      <c r="K11" s="10"/>
      <c r="L11" s="10"/>
    </row>
    <row r="12" spans="1:12">
      <c r="A12" s="15" t="s">
        <v>48</v>
      </c>
      <c r="B12" s="17" t="s">
        <v>72</v>
      </c>
      <c r="C12" s="10"/>
      <c r="D12" s="10"/>
      <c r="E12" s="10"/>
      <c r="F12" s="10"/>
      <c r="G12" s="10"/>
      <c r="H12" s="10"/>
      <c r="I12" s="10"/>
      <c r="J12" s="10"/>
      <c r="K12" s="10"/>
      <c r="L12" s="10"/>
    </row>
    <row r="13" spans="1:12">
      <c r="A13" s="15" t="s">
        <v>47</v>
      </c>
      <c r="B13" s="17" t="s">
        <v>72</v>
      </c>
      <c r="C13" s="10"/>
      <c r="D13" s="10"/>
      <c r="E13" s="10"/>
      <c r="F13" s="10"/>
      <c r="G13" s="10"/>
      <c r="H13" s="10"/>
      <c r="I13" s="10"/>
      <c r="J13" s="10"/>
      <c r="K13" s="10"/>
      <c r="L13" s="17"/>
    </row>
    <row r="14" spans="1:12">
      <c r="A14" s="3"/>
      <c r="B14" s="3"/>
      <c r="C14" s="3"/>
      <c r="D14" s="3"/>
      <c r="E14" s="3"/>
      <c r="F14" s="3"/>
      <c r="G14" s="3"/>
      <c r="H14" s="3"/>
      <c r="I14" s="3"/>
      <c r="J14" s="3"/>
      <c r="K14" s="3"/>
      <c r="L14" s="3"/>
    </row>
    <row r="15" spans="1:12">
      <c r="A15" s="5" t="s">
        <v>76</v>
      </c>
      <c r="B15" s="3"/>
      <c r="C15" s="3"/>
      <c r="D15" s="3"/>
      <c r="E15" s="3"/>
      <c r="F15" s="3"/>
      <c r="G15" s="3"/>
      <c r="H15" s="3"/>
      <c r="I15" s="3"/>
      <c r="J15" s="3"/>
      <c r="K15" s="3"/>
      <c r="L15" s="3"/>
    </row>
    <row r="16" spans="1:12">
      <c r="A16" s="25"/>
      <c r="B16" s="25"/>
      <c r="C16" s="26" t="s">
        <v>65</v>
      </c>
      <c r="D16" s="29"/>
      <c r="E16" s="26" t="s">
        <v>94</v>
      </c>
      <c r="F16" s="29"/>
      <c r="G16" s="26" t="s">
        <v>66</v>
      </c>
      <c r="H16" s="29"/>
      <c r="I16" s="26" t="s">
        <v>67</v>
      </c>
      <c r="J16" s="29"/>
      <c r="K16" s="26" t="s">
        <v>68</v>
      </c>
      <c r="L16" s="30"/>
    </row>
    <row r="17" spans="1:12">
      <c r="A17" s="18" t="s">
        <v>18</v>
      </c>
      <c r="B17" s="22" t="s">
        <v>69</v>
      </c>
      <c r="C17" s="21">
        <f>((説明!$D$20*0.9)*0.4)</f>
        <v>82.554840000000013</v>
      </c>
      <c r="D17" s="17" t="s">
        <v>70</v>
      </c>
      <c r="E17" s="11">
        <f>((説明!$D$20*0.9)*0.5)</f>
        <v>103.19355</v>
      </c>
      <c r="F17" s="17" t="s">
        <v>70</v>
      </c>
      <c r="G17" s="11">
        <f>(説明!$D$20*0.9)*0.6</f>
        <v>123.83225999999999</v>
      </c>
      <c r="H17" s="17" t="s">
        <v>71</v>
      </c>
      <c r="I17" s="31"/>
      <c r="J17" s="31"/>
      <c r="K17" s="31"/>
      <c r="L17" s="31"/>
    </row>
    <row r="18" spans="1:12">
      <c r="A18" s="18"/>
      <c r="B18" s="17" t="s">
        <v>72</v>
      </c>
      <c r="C18" s="11">
        <f>((説明!$D$20*0.9)*0.65)</f>
        <v>134.15161500000002</v>
      </c>
      <c r="D18" s="17" t="s">
        <v>70</v>
      </c>
      <c r="E18" s="11">
        <f>(説明!$D$20*0.9)*0.75</f>
        <v>154.790325</v>
      </c>
      <c r="F18" s="17" t="s">
        <v>70</v>
      </c>
      <c r="G18" s="11">
        <f>((説明!$D$20*0.9)*0.85)</f>
        <v>175.429035</v>
      </c>
      <c r="H18" s="17" t="s">
        <v>73</v>
      </c>
      <c r="I18" s="31"/>
      <c r="J18" s="31"/>
      <c r="K18" s="31"/>
      <c r="L18" s="31"/>
    </row>
    <row r="19" spans="1:12">
      <c r="A19" s="19"/>
      <c r="B19" s="17" t="s">
        <v>74</v>
      </c>
      <c r="C19" s="11">
        <f>((説明!$D$20*0.9)*0.65)</f>
        <v>134.15161500000002</v>
      </c>
      <c r="D19" s="17" t="s">
        <v>70</v>
      </c>
      <c r="E19" s="11">
        <f>((説明!$D$20*0.9)*0.65)</f>
        <v>134.15161500000002</v>
      </c>
      <c r="F19" s="17" t="s">
        <v>70</v>
      </c>
      <c r="G19" s="11">
        <f>((説明!$D$20*0.9)*0.65)</f>
        <v>134.15161500000002</v>
      </c>
      <c r="H19" s="17" t="s">
        <v>70</v>
      </c>
      <c r="I19" s="11">
        <f>((説明!$D$20*0.9)*0.65)</f>
        <v>134.15161500000002</v>
      </c>
      <c r="J19" s="17" t="s">
        <v>70</v>
      </c>
      <c r="K19" s="11">
        <f>((説明!$D$20*0.9)*0.65)</f>
        <v>134.15161500000002</v>
      </c>
      <c r="L19" s="17" t="s">
        <v>70</v>
      </c>
    </row>
    <row r="20" spans="1:12">
      <c r="A20" s="16" t="s">
        <v>19</v>
      </c>
      <c r="B20" s="17" t="s">
        <v>69</v>
      </c>
      <c r="C20" s="11">
        <f>((説明!$D$21*0.9)*0.4)</f>
        <v>33.595200000000006</v>
      </c>
      <c r="D20" s="17" t="s">
        <v>70</v>
      </c>
      <c r="E20" s="11">
        <f>((説明!$D$21*0.9)*0.5)</f>
        <v>41.994000000000007</v>
      </c>
      <c r="F20" s="17" t="s">
        <v>70</v>
      </c>
      <c r="G20" s="11">
        <f>((説明!$D$21*0.9)*0.6)</f>
        <v>50.392800000000008</v>
      </c>
      <c r="H20" s="17" t="s">
        <v>71</v>
      </c>
      <c r="I20" s="31"/>
      <c r="J20" s="31"/>
      <c r="K20" s="31"/>
      <c r="L20" s="31"/>
    </row>
    <row r="21" spans="1:12">
      <c r="A21" s="18"/>
      <c r="B21" s="17" t="s">
        <v>72</v>
      </c>
      <c r="C21" s="11">
        <f>((説明!$D$21*0.9)*0.65)</f>
        <v>54.592200000000012</v>
      </c>
      <c r="D21" s="17" t="s">
        <v>70</v>
      </c>
      <c r="E21" s="11">
        <f>((説明!$D$21*0.9)*0.75)</f>
        <v>62.991000000000014</v>
      </c>
      <c r="F21" s="17" t="s">
        <v>70</v>
      </c>
      <c r="G21" s="11">
        <f>((説明!$D$21*0.9)*0.85)</f>
        <v>71.389800000000008</v>
      </c>
      <c r="H21" s="17" t="s">
        <v>73</v>
      </c>
      <c r="I21" s="31"/>
      <c r="J21" s="31"/>
      <c r="K21" s="31"/>
      <c r="L21" s="31"/>
    </row>
    <row r="22" spans="1:12">
      <c r="A22" s="19"/>
      <c r="B22" s="17" t="s">
        <v>74</v>
      </c>
      <c r="C22" s="11">
        <f>((説明!$D$21*0.9)*0.65)</f>
        <v>54.592200000000012</v>
      </c>
      <c r="D22" s="17" t="s">
        <v>70</v>
      </c>
      <c r="E22" s="11">
        <f>((説明!$D$21*0.9)*0.65)</f>
        <v>54.592200000000012</v>
      </c>
      <c r="F22" s="17" t="s">
        <v>70</v>
      </c>
      <c r="G22" s="11">
        <f>((説明!$D$21*0.9)*0.65)</f>
        <v>54.592200000000012</v>
      </c>
      <c r="H22" s="17" t="s">
        <v>70</v>
      </c>
      <c r="I22" s="11">
        <f>((説明!$D$21*0.9)*0.65)</f>
        <v>54.592200000000012</v>
      </c>
      <c r="J22" s="17" t="s">
        <v>70</v>
      </c>
      <c r="K22" s="11">
        <f>((説明!$D$21*0.9)*0.65)</f>
        <v>54.592200000000012</v>
      </c>
      <c r="L22" s="17" t="s">
        <v>70</v>
      </c>
    </row>
    <row r="23" spans="1:12">
      <c r="A23" s="15" t="s">
        <v>77</v>
      </c>
      <c r="B23" s="17" t="s">
        <v>72</v>
      </c>
      <c r="C23" s="10"/>
      <c r="D23" s="17"/>
      <c r="E23" s="10"/>
      <c r="F23" s="17"/>
      <c r="G23" s="10"/>
      <c r="H23" s="17"/>
      <c r="I23" s="10"/>
      <c r="J23" s="17"/>
      <c r="K23" s="10"/>
      <c r="L23" s="17"/>
    </row>
    <row r="24" spans="1:12">
      <c r="A24" s="15" t="s">
        <v>49</v>
      </c>
      <c r="B24" s="17" t="s">
        <v>72</v>
      </c>
      <c r="C24" s="10"/>
      <c r="D24" s="17"/>
      <c r="E24" s="10"/>
      <c r="F24" s="17"/>
      <c r="G24" s="10"/>
      <c r="H24" s="17"/>
      <c r="I24" s="10"/>
      <c r="J24" s="17"/>
      <c r="K24" s="10"/>
      <c r="L24" s="17"/>
    </row>
    <row r="25" spans="1:12">
      <c r="A25" s="15" t="s">
        <v>78</v>
      </c>
      <c r="B25" s="17" t="s">
        <v>72</v>
      </c>
      <c r="C25" s="10"/>
      <c r="D25" s="10"/>
      <c r="E25" s="10"/>
      <c r="F25" s="10"/>
      <c r="G25" s="10"/>
      <c r="H25" s="10"/>
      <c r="I25" s="10"/>
      <c r="J25" s="10"/>
      <c r="K25" s="10"/>
      <c r="L25" s="17"/>
    </row>
    <row r="26" spans="1:12">
      <c r="A26" s="3"/>
      <c r="B26" s="3"/>
      <c r="C26" s="3"/>
      <c r="D26" s="3"/>
      <c r="E26" s="3"/>
      <c r="F26" s="3"/>
      <c r="G26" s="3"/>
      <c r="H26" s="3"/>
      <c r="I26" s="3"/>
      <c r="J26" s="3"/>
      <c r="K26" s="3"/>
      <c r="L26" s="3"/>
    </row>
    <row r="27" spans="1:12">
      <c r="A27" s="5" t="s">
        <v>79</v>
      </c>
      <c r="B27" s="3"/>
      <c r="C27" s="3"/>
      <c r="D27" s="3"/>
      <c r="E27" s="3"/>
      <c r="F27" s="3"/>
      <c r="G27" s="3"/>
      <c r="H27" s="3"/>
      <c r="I27" s="3"/>
      <c r="J27" s="3"/>
      <c r="K27" s="3"/>
      <c r="L27" s="3"/>
    </row>
    <row r="28" spans="1:12">
      <c r="A28" s="25"/>
      <c r="B28" s="25"/>
      <c r="C28" s="26" t="s">
        <v>65</v>
      </c>
      <c r="D28" s="29"/>
      <c r="E28" s="26" t="s">
        <v>94</v>
      </c>
      <c r="F28" s="29"/>
      <c r="G28" s="26" t="s">
        <v>66</v>
      </c>
      <c r="H28" s="29"/>
      <c r="I28" s="26" t="s">
        <v>67</v>
      </c>
      <c r="J28" s="29"/>
      <c r="K28" s="26" t="s">
        <v>68</v>
      </c>
      <c r="L28" s="30"/>
    </row>
    <row r="29" spans="1:12">
      <c r="A29" s="18" t="s">
        <v>16</v>
      </c>
      <c r="B29" s="22" t="s">
        <v>69</v>
      </c>
      <c r="C29" s="11">
        <f>((説明!$D$18*0.9)*0.4)</f>
        <v>76.795200000000008</v>
      </c>
      <c r="D29" s="17" t="s">
        <v>70</v>
      </c>
      <c r="E29" s="11">
        <f>((説明!$D$18*0.9)*0.5)</f>
        <v>95.994</v>
      </c>
      <c r="F29" s="17" t="s">
        <v>70</v>
      </c>
      <c r="G29" s="11">
        <f>((説明!$D$18*0.9)*0.6)</f>
        <v>115.19279999999999</v>
      </c>
      <c r="H29" s="17" t="s">
        <v>71</v>
      </c>
      <c r="I29" s="31"/>
      <c r="J29" s="31"/>
      <c r="K29" s="31"/>
      <c r="L29" s="31"/>
    </row>
    <row r="30" spans="1:12">
      <c r="A30" s="18"/>
      <c r="B30" s="17" t="s">
        <v>72</v>
      </c>
      <c r="C30" s="11">
        <f>((説明!$D$18*0.9)*0.65)</f>
        <v>124.79220000000001</v>
      </c>
      <c r="D30" s="17" t="s">
        <v>70</v>
      </c>
      <c r="E30" s="11">
        <f>((説明!$D$18*0.9)*0.75)</f>
        <v>143.99099999999999</v>
      </c>
      <c r="F30" s="17" t="s">
        <v>70</v>
      </c>
      <c r="G30" s="11">
        <f>((説明!$D$18*0.9)*0.85)</f>
        <v>163.18979999999999</v>
      </c>
      <c r="H30" s="17" t="s">
        <v>73</v>
      </c>
      <c r="I30" s="31"/>
      <c r="J30" s="31"/>
      <c r="K30" s="31"/>
      <c r="L30" s="31"/>
    </row>
    <row r="31" spans="1:12">
      <c r="A31" s="19"/>
      <c r="B31" s="17" t="s">
        <v>74</v>
      </c>
      <c r="C31" s="11">
        <f>((説明!$D$18*0.9)*0.65)</f>
        <v>124.79220000000001</v>
      </c>
      <c r="D31" s="17" t="s">
        <v>70</v>
      </c>
      <c r="E31" s="11">
        <f>((説明!$D$18*0.9)*0.65)</f>
        <v>124.79220000000001</v>
      </c>
      <c r="F31" s="17" t="s">
        <v>70</v>
      </c>
      <c r="G31" s="11">
        <f>((説明!$D$18*0.9)*0.65)</f>
        <v>124.79220000000001</v>
      </c>
      <c r="H31" s="17" t="s">
        <v>70</v>
      </c>
      <c r="I31" s="11">
        <f>((説明!$D$18*0.9)*0.65)</f>
        <v>124.79220000000001</v>
      </c>
      <c r="J31" s="17" t="s">
        <v>70</v>
      </c>
      <c r="K31" s="11">
        <f>((説明!$D$18*0.9)*0.65)</f>
        <v>124.79220000000001</v>
      </c>
      <c r="L31" s="17" t="s">
        <v>70</v>
      </c>
    </row>
    <row r="32" spans="1:12">
      <c r="A32" s="16" t="s">
        <v>17</v>
      </c>
      <c r="B32" s="17" t="s">
        <v>69</v>
      </c>
      <c r="C32" s="11">
        <f>((説明!$D$19*0.9)*0.4)</f>
        <v>57.59640000000001</v>
      </c>
      <c r="D32" s="17" t="s">
        <v>70</v>
      </c>
      <c r="E32" s="11">
        <f>((説明!$D$19*0.9)*0.5)</f>
        <v>71.995500000000007</v>
      </c>
      <c r="F32" s="17" t="s">
        <v>70</v>
      </c>
      <c r="G32" s="11">
        <f>((説明!$D$19*0.9)*0.6)</f>
        <v>86.394600000000011</v>
      </c>
      <c r="H32" s="17" t="s">
        <v>70</v>
      </c>
      <c r="I32" s="31"/>
      <c r="J32" s="31"/>
      <c r="K32" s="31"/>
      <c r="L32" s="31"/>
    </row>
    <row r="33" spans="1:12">
      <c r="A33" s="18"/>
      <c r="B33" s="17" t="s">
        <v>72</v>
      </c>
      <c r="C33" s="11">
        <f>((説明!$D$19*0.9)*0.65)</f>
        <v>93.594150000000013</v>
      </c>
      <c r="D33" s="17" t="s">
        <v>70</v>
      </c>
      <c r="E33" s="11">
        <f>((説明!$D$19*0.9)*0.75)</f>
        <v>107.99325000000002</v>
      </c>
      <c r="F33" s="17" t="s">
        <v>70</v>
      </c>
      <c r="G33" s="11">
        <f>((説明!$D$19*0.9)*0.85)</f>
        <v>122.39235000000001</v>
      </c>
      <c r="H33" s="17" t="s">
        <v>70</v>
      </c>
      <c r="I33" s="31"/>
      <c r="J33" s="31"/>
      <c r="K33" s="31"/>
      <c r="L33" s="31"/>
    </row>
    <row r="34" spans="1:12">
      <c r="A34" s="19"/>
      <c r="B34" s="17" t="s">
        <v>74</v>
      </c>
      <c r="C34" s="11">
        <f>((説明!$D$19*0.9)*0.65)</f>
        <v>93.594150000000013</v>
      </c>
      <c r="D34" s="17" t="s">
        <v>70</v>
      </c>
      <c r="E34" s="11">
        <f>((説明!$D$19*0.9)*0.65)</f>
        <v>93.594150000000013</v>
      </c>
      <c r="F34" s="17" t="s">
        <v>70</v>
      </c>
      <c r="G34" s="11">
        <f>((説明!$D$19*0.9)*0.65)</f>
        <v>93.594150000000013</v>
      </c>
      <c r="H34" s="17" t="s">
        <v>70</v>
      </c>
      <c r="I34" s="11">
        <f>((説明!$D$19*0.9)*0.65)</f>
        <v>93.594150000000013</v>
      </c>
      <c r="J34" s="17" t="s">
        <v>70</v>
      </c>
      <c r="K34" s="11">
        <f>((説明!$D$19*0.9)*0.65)</f>
        <v>93.594150000000013</v>
      </c>
      <c r="L34" s="17" t="s">
        <v>70</v>
      </c>
    </row>
    <row r="35" spans="1:12">
      <c r="A35" s="15" t="s">
        <v>75</v>
      </c>
      <c r="B35" s="17" t="s">
        <v>72</v>
      </c>
      <c r="C35" s="10"/>
      <c r="D35" s="17"/>
      <c r="E35" s="10"/>
      <c r="F35" s="17"/>
      <c r="G35" s="10"/>
      <c r="H35" s="17"/>
      <c r="I35" s="10"/>
      <c r="J35" s="10"/>
      <c r="K35" s="10"/>
      <c r="L35" s="10"/>
    </row>
    <row r="36" spans="1:12">
      <c r="A36" s="15" t="s">
        <v>48</v>
      </c>
      <c r="B36" s="17" t="s">
        <v>72</v>
      </c>
      <c r="C36" s="10"/>
      <c r="D36" s="10"/>
      <c r="E36" s="10"/>
      <c r="F36" s="10"/>
      <c r="G36" s="10"/>
      <c r="H36" s="10"/>
      <c r="I36" s="10"/>
      <c r="J36" s="10"/>
      <c r="K36" s="10"/>
      <c r="L36" s="10"/>
    </row>
    <row r="37" spans="1:12">
      <c r="A37" s="15" t="s">
        <v>47</v>
      </c>
      <c r="B37" s="17" t="s">
        <v>72</v>
      </c>
      <c r="C37" s="10"/>
      <c r="D37" s="10"/>
      <c r="E37" s="10"/>
      <c r="F37" s="10"/>
      <c r="G37" s="10"/>
      <c r="H37" s="10"/>
      <c r="I37" s="10"/>
      <c r="J37" s="10"/>
      <c r="K37" s="10"/>
      <c r="L37" s="17"/>
    </row>
    <row r="38" spans="1:12">
      <c r="A38" s="10"/>
      <c r="B38" s="10"/>
      <c r="C38" s="10"/>
      <c r="D38" s="10"/>
      <c r="E38" s="10"/>
      <c r="F38" s="10"/>
      <c r="G38" s="10"/>
      <c r="H38" s="10"/>
      <c r="I38" s="10"/>
      <c r="J38" s="10"/>
      <c r="K38" s="10"/>
      <c r="L38" s="10"/>
    </row>
    <row r="39" spans="1:12">
      <c r="A39" s="3"/>
      <c r="B39" s="3"/>
      <c r="C39" s="3"/>
      <c r="D39" s="3"/>
      <c r="E39" s="3"/>
      <c r="F39" s="3"/>
      <c r="G39" s="3"/>
      <c r="H39" s="3"/>
      <c r="I39" s="3"/>
      <c r="J39" s="3"/>
      <c r="K39" s="3"/>
      <c r="L39" s="3"/>
    </row>
    <row r="40" spans="1:12">
      <c r="A40" s="3"/>
      <c r="B40" s="3"/>
      <c r="C40" s="3"/>
      <c r="D40" s="3"/>
      <c r="E40" s="3"/>
      <c r="F40" s="3"/>
      <c r="G40" s="3"/>
      <c r="H40" s="3"/>
      <c r="I40" s="3"/>
      <c r="J40" s="3"/>
      <c r="K40" s="3"/>
      <c r="L40" s="3"/>
    </row>
    <row r="41" spans="1:12">
      <c r="A41" s="3"/>
      <c r="B41" s="3"/>
      <c r="C41" s="3"/>
      <c r="D41" s="3"/>
      <c r="E41" s="3"/>
      <c r="F41" s="3"/>
      <c r="G41" s="3"/>
      <c r="H41" s="3"/>
      <c r="I41" s="3"/>
      <c r="J41" s="3"/>
      <c r="K41" s="3"/>
      <c r="L41" s="3"/>
    </row>
  </sheetData>
  <mergeCells count="6">
    <mergeCell ref="A5:A7"/>
    <mergeCell ref="A8:A10"/>
    <mergeCell ref="A17:A19"/>
    <mergeCell ref="A20:A22"/>
    <mergeCell ref="A29:A31"/>
    <mergeCell ref="A32:A34"/>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87F8A-27BF-9E41-A3C5-14471640FC80}">
  <dimension ref="A1:L37"/>
  <sheetViews>
    <sheetView workbookViewId="0">
      <selection activeCell="M20" sqref="M20"/>
    </sheetView>
  </sheetViews>
  <sheetFormatPr baseColWidth="10" defaultRowHeight="18"/>
  <cols>
    <col min="1" max="1" width="16" style="2" customWidth="1"/>
    <col min="2" max="2" width="10.7109375" style="2"/>
    <col min="3" max="12" width="7.7109375" style="2" customWidth="1"/>
    <col min="13" max="16384" width="10.7109375" style="2"/>
  </cols>
  <sheetData>
    <row r="1" spans="1:12" ht="20">
      <c r="A1" s="1" t="s">
        <v>81</v>
      </c>
      <c r="B1" s="3"/>
      <c r="C1" s="3"/>
    </row>
    <row r="2" spans="1:12">
      <c r="A2" s="3"/>
      <c r="B2" s="3"/>
      <c r="C2" s="3"/>
      <c r="D2" s="3"/>
      <c r="E2" s="3"/>
      <c r="F2" s="3"/>
      <c r="G2" s="3"/>
      <c r="H2" s="3"/>
      <c r="I2" s="3"/>
      <c r="J2" s="3"/>
      <c r="K2" s="3"/>
      <c r="L2" s="3"/>
    </row>
    <row r="3" spans="1:12">
      <c r="A3" s="5" t="s">
        <v>82</v>
      </c>
      <c r="B3" s="3"/>
      <c r="C3" s="3"/>
      <c r="D3" s="3"/>
      <c r="E3" s="3"/>
      <c r="F3" s="3"/>
      <c r="G3" s="3"/>
      <c r="H3" s="3"/>
      <c r="I3" s="3"/>
      <c r="J3" s="3"/>
      <c r="K3" s="3"/>
      <c r="L3" s="3"/>
    </row>
    <row r="4" spans="1:12">
      <c r="A4" s="3"/>
      <c r="B4" s="3"/>
      <c r="C4" s="26" t="s">
        <v>65</v>
      </c>
      <c r="D4" s="29"/>
      <c r="E4" s="26" t="s">
        <v>94</v>
      </c>
      <c r="F4" s="29"/>
      <c r="G4" s="26" t="s">
        <v>66</v>
      </c>
      <c r="H4" s="29"/>
      <c r="I4" s="26" t="s">
        <v>67</v>
      </c>
      <c r="J4" s="29"/>
      <c r="K4" s="26" t="s">
        <v>68</v>
      </c>
      <c r="L4" s="30"/>
    </row>
    <row r="5" spans="1:12">
      <c r="A5" s="16" t="s">
        <v>18</v>
      </c>
      <c r="B5" s="17" t="s">
        <v>69</v>
      </c>
      <c r="C5" s="11">
        <f>((説明!$D$20*0.9)*0.4)</f>
        <v>82.554840000000013</v>
      </c>
      <c r="D5" s="17" t="s">
        <v>70</v>
      </c>
      <c r="E5" s="11">
        <f>((説明!$D$20*0.9)*0.5)</f>
        <v>103.19355</v>
      </c>
      <c r="F5" s="17" t="s">
        <v>70</v>
      </c>
      <c r="G5" s="11">
        <f>((説明!$D$20*0.9)*0.6)</f>
        <v>123.83225999999999</v>
      </c>
      <c r="H5" s="17" t="s">
        <v>71</v>
      </c>
      <c r="I5" s="31"/>
      <c r="J5" s="31"/>
      <c r="K5" s="31"/>
      <c r="L5" s="31"/>
    </row>
    <row r="6" spans="1:12">
      <c r="A6" s="18"/>
      <c r="B6" s="17" t="s">
        <v>72</v>
      </c>
      <c r="C6" s="11">
        <f>((説明!$D$20*0.9)*0.7)</f>
        <v>144.47096999999999</v>
      </c>
      <c r="D6" s="17" t="s">
        <v>71</v>
      </c>
      <c r="E6" s="11">
        <f>((説明!$D$20*0.9)*0.8)</f>
        <v>165.10968000000003</v>
      </c>
      <c r="F6" s="17" t="s">
        <v>71</v>
      </c>
      <c r="G6" s="11">
        <f>((説明!$D$20*0.9)*0.9)</f>
        <v>185.74839</v>
      </c>
      <c r="H6" s="17" t="s">
        <v>83</v>
      </c>
      <c r="I6" s="31"/>
      <c r="J6" s="31"/>
      <c r="K6" s="31"/>
      <c r="L6" s="31"/>
    </row>
    <row r="7" spans="1:12">
      <c r="A7" s="19"/>
      <c r="B7" s="17" t="s">
        <v>74</v>
      </c>
      <c r="C7" s="11">
        <f>((説明!$D$20*0.9)*0.7)</f>
        <v>144.47096999999999</v>
      </c>
      <c r="D7" s="17" t="s">
        <v>70</v>
      </c>
      <c r="E7" s="11">
        <f>((説明!$D$20*0.9)*0.7)</f>
        <v>144.47096999999999</v>
      </c>
      <c r="F7" s="17" t="s">
        <v>70</v>
      </c>
      <c r="G7" s="11">
        <f>((説明!$D$20*0.9)*0.7)</f>
        <v>144.47096999999999</v>
      </c>
      <c r="H7" s="17" t="s">
        <v>70</v>
      </c>
      <c r="I7" s="11">
        <f>((説明!$D$20*0.9)*0.7)</f>
        <v>144.47096999999999</v>
      </c>
      <c r="J7" s="17" t="s">
        <v>70</v>
      </c>
      <c r="K7" s="11">
        <f>((説明!$D$20*0.9)*0.7)</f>
        <v>144.47096999999999</v>
      </c>
      <c r="L7" s="17" t="s">
        <v>70</v>
      </c>
    </row>
    <row r="8" spans="1:12">
      <c r="A8" s="16" t="s">
        <v>19</v>
      </c>
      <c r="B8" s="17" t="s">
        <v>69</v>
      </c>
      <c r="C8" s="11">
        <f>((説明!$D$21*0.9)*0.4)</f>
        <v>33.595200000000006</v>
      </c>
      <c r="D8" s="17" t="s">
        <v>70</v>
      </c>
      <c r="E8" s="11">
        <f>((説明!$D$21*0.9)*0.5)</f>
        <v>41.994000000000007</v>
      </c>
      <c r="F8" s="17" t="s">
        <v>70</v>
      </c>
      <c r="G8" s="11">
        <f>((説明!$D$21*0.9)*0.6)</f>
        <v>50.392800000000008</v>
      </c>
      <c r="H8" s="17" t="s">
        <v>71</v>
      </c>
      <c r="I8" s="31"/>
      <c r="J8" s="31"/>
      <c r="K8" s="31"/>
      <c r="L8" s="31"/>
    </row>
    <row r="9" spans="1:12">
      <c r="A9" s="18"/>
      <c r="B9" s="17" t="s">
        <v>72</v>
      </c>
      <c r="C9" s="11">
        <f>((説明!$D$21*0.9)*0.7)</f>
        <v>58.791600000000003</v>
      </c>
      <c r="D9" s="17" t="s">
        <v>71</v>
      </c>
      <c r="E9" s="11">
        <f>((説明!$D$21*0.9)*0.8)</f>
        <v>67.190400000000011</v>
      </c>
      <c r="F9" s="17" t="s">
        <v>71</v>
      </c>
      <c r="G9" s="11">
        <f>((説明!$D$21*0.9)*0.9)</f>
        <v>75.589200000000019</v>
      </c>
      <c r="H9" s="17" t="s">
        <v>83</v>
      </c>
      <c r="I9" s="31"/>
      <c r="J9" s="31"/>
      <c r="K9" s="31"/>
      <c r="L9" s="31"/>
    </row>
    <row r="10" spans="1:12">
      <c r="A10" s="19"/>
      <c r="B10" s="17" t="s">
        <v>74</v>
      </c>
      <c r="C10" s="11">
        <f>((説明!$D$21*0.9)*0.7)</f>
        <v>58.791600000000003</v>
      </c>
      <c r="D10" s="17" t="s">
        <v>70</v>
      </c>
      <c r="E10" s="11">
        <f>((説明!$D$21*0.9)*0.7)</f>
        <v>58.791600000000003</v>
      </c>
      <c r="F10" s="17" t="s">
        <v>70</v>
      </c>
      <c r="G10" s="11">
        <f>((説明!$D$21*0.9)*0.7)</f>
        <v>58.791600000000003</v>
      </c>
      <c r="H10" s="17" t="s">
        <v>70</v>
      </c>
      <c r="I10" s="11">
        <f>((説明!$D$21*0.9)*0.7)</f>
        <v>58.791600000000003</v>
      </c>
      <c r="J10" s="17" t="s">
        <v>70</v>
      </c>
      <c r="K10" s="11">
        <f>((説明!$D$21*0.9)*0.7)</f>
        <v>58.791600000000003</v>
      </c>
      <c r="L10" s="17" t="s">
        <v>70</v>
      </c>
    </row>
    <row r="11" spans="1:12">
      <c r="A11" s="15" t="s">
        <v>77</v>
      </c>
      <c r="B11" s="17" t="s">
        <v>72</v>
      </c>
      <c r="C11" s="10"/>
      <c r="D11" s="17"/>
      <c r="E11" s="10"/>
      <c r="F11" s="17"/>
      <c r="G11" s="10"/>
      <c r="H11" s="17"/>
      <c r="I11" s="10"/>
      <c r="J11" s="17"/>
      <c r="K11" s="10"/>
      <c r="L11" s="17"/>
    </row>
    <row r="12" spans="1:12">
      <c r="A12" s="15" t="s">
        <v>49</v>
      </c>
      <c r="B12" s="17" t="s">
        <v>72</v>
      </c>
      <c r="C12" s="10"/>
      <c r="D12" s="17"/>
      <c r="E12" s="10"/>
      <c r="F12" s="17"/>
      <c r="G12" s="10"/>
      <c r="H12" s="17"/>
      <c r="I12" s="10"/>
      <c r="J12" s="17"/>
      <c r="K12" s="10"/>
      <c r="L12" s="17"/>
    </row>
    <row r="13" spans="1:12">
      <c r="A13" s="15" t="s">
        <v>78</v>
      </c>
      <c r="B13" s="17" t="s">
        <v>72</v>
      </c>
      <c r="C13" s="10"/>
      <c r="D13" s="10"/>
      <c r="E13" s="10"/>
      <c r="F13" s="10"/>
      <c r="G13" s="10"/>
      <c r="H13" s="10"/>
      <c r="I13" s="10"/>
      <c r="J13" s="10"/>
      <c r="K13" s="10"/>
      <c r="L13" s="17"/>
    </row>
    <row r="14" spans="1:12">
      <c r="A14" s="3"/>
      <c r="B14" s="3"/>
      <c r="C14" s="3"/>
      <c r="D14" s="3"/>
      <c r="E14" s="3"/>
      <c r="F14" s="3"/>
      <c r="G14" s="3"/>
      <c r="H14" s="3"/>
      <c r="I14" s="3"/>
      <c r="J14" s="3"/>
      <c r="K14" s="3"/>
      <c r="L14" s="3"/>
    </row>
    <row r="15" spans="1:12">
      <c r="A15" s="5" t="s">
        <v>84</v>
      </c>
      <c r="B15" s="3"/>
      <c r="C15" s="3"/>
      <c r="D15" s="3"/>
      <c r="E15" s="3"/>
      <c r="F15" s="3"/>
      <c r="G15" s="3"/>
      <c r="H15" s="3"/>
      <c r="I15" s="3"/>
      <c r="J15" s="3"/>
      <c r="K15" s="3"/>
      <c r="L15" s="3"/>
    </row>
    <row r="16" spans="1:12">
      <c r="A16" s="3"/>
      <c r="B16" s="3"/>
      <c r="C16" s="26" t="s">
        <v>65</v>
      </c>
      <c r="D16" s="29"/>
      <c r="E16" s="26" t="s">
        <v>94</v>
      </c>
      <c r="F16" s="29"/>
      <c r="G16" s="26" t="s">
        <v>66</v>
      </c>
      <c r="H16" s="29"/>
      <c r="I16" s="26" t="s">
        <v>67</v>
      </c>
      <c r="J16" s="29"/>
      <c r="K16" s="26" t="s">
        <v>68</v>
      </c>
      <c r="L16" s="30"/>
    </row>
    <row r="17" spans="1:12">
      <c r="A17" s="16" t="s">
        <v>16</v>
      </c>
      <c r="B17" s="17" t="s">
        <v>69</v>
      </c>
      <c r="C17" s="11">
        <f>((説明!$D$18*0.9)*0.4)</f>
        <v>76.795200000000008</v>
      </c>
      <c r="D17" s="17" t="s">
        <v>70</v>
      </c>
      <c r="E17" s="11">
        <f>((説明!$D$18*0.9)*0.5)</f>
        <v>95.994</v>
      </c>
      <c r="F17" s="17" t="s">
        <v>70</v>
      </c>
      <c r="G17" s="11">
        <f>((説明!$D$18*0.9)*0.6)</f>
        <v>115.19279999999999</v>
      </c>
      <c r="H17" s="17" t="s">
        <v>71</v>
      </c>
      <c r="I17" s="31"/>
      <c r="J17" s="31"/>
      <c r="K17" s="31"/>
      <c r="L17" s="31"/>
    </row>
    <row r="18" spans="1:12">
      <c r="A18" s="18"/>
      <c r="B18" s="17" t="s">
        <v>72</v>
      </c>
      <c r="C18" s="11">
        <f>((説明!$D$18*0.9)*0.7)</f>
        <v>134.39159999999998</v>
      </c>
      <c r="D18" s="17" t="s">
        <v>71</v>
      </c>
      <c r="E18" s="11">
        <f>((説明!$D$18*0.9)*0.8)</f>
        <v>153.59040000000002</v>
      </c>
      <c r="F18" s="17" t="s">
        <v>71</v>
      </c>
      <c r="G18" s="11">
        <f>((説明!$D$18*0.9)*0.9)</f>
        <v>172.78919999999999</v>
      </c>
      <c r="H18" s="17" t="s">
        <v>83</v>
      </c>
      <c r="I18" s="31"/>
      <c r="J18" s="31"/>
      <c r="K18" s="31"/>
      <c r="L18" s="31"/>
    </row>
    <row r="19" spans="1:12">
      <c r="A19" s="19"/>
      <c r="B19" s="17" t="s">
        <v>74</v>
      </c>
      <c r="C19" s="11">
        <f>((説明!$D$18*0.9)*0.7)</f>
        <v>134.39159999999998</v>
      </c>
      <c r="D19" s="17" t="s">
        <v>70</v>
      </c>
      <c r="E19" s="11">
        <f>((説明!$D$18*0.9)*0.7)</f>
        <v>134.39159999999998</v>
      </c>
      <c r="F19" s="17" t="s">
        <v>70</v>
      </c>
      <c r="G19" s="11">
        <f>((説明!$D$18*0.9)*0.7)</f>
        <v>134.39159999999998</v>
      </c>
      <c r="H19" s="17" t="s">
        <v>70</v>
      </c>
      <c r="I19" s="11">
        <f>((説明!$D$18*0.9)*0.7)</f>
        <v>134.39159999999998</v>
      </c>
      <c r="J19" s="17" t="s">
        <v>70</v>
      </c>
      <c r="K19" s="11">
        <f>((説明!$D$18*0.9)*0.7)</f>
        <v>134.39159999999998</v>
      </c>
      <c r="L19" s="17" t="s">
        <v>70</v>
      </c>
    </row>
    <row r="20" spans="1:12">
      <c r="A20" s="16" t="s">
        <v>17</v>
      </c>
      <c r="B20" s="17" t="s">
        <v>69</v>
      </c>
      <c r="C20" s="11">
        <f>((説明!$D$19*0.9)*0.4)</f>
        <v>57.59640000000001</v>
      </c>
      <c r="D20" s="17" t="s">
        <v>70</v>
      </c>
      <c r="E20" s="11">
        <f>((説明!$D$19*0.9)*0.5)</f>
        <v>71.995500000000007</v>
      </c>
      <c r="F20" s="17" t="s">
        <v>70</v>
      </c>
      <c r="G20" s="11">
        <f>((説明!$D$19*0.9)*0.6)</f>
        <v>86.394600000000011</v>
      </c>
      <c r="H20" s="17" t="s">
        <v>71</v>
      </c>
      <c r="I20" s="31"/>
      <c r="J20" s="31"/>
      <c r="K20" s="31"/>
      <c r="L20" s="31"/>
    </row>
    <row r="21" spans="1:12">
      <c r="A21" s="18"/>
      <c r="B21" s="17" t="s">
        <v>72</v>
      </c>
      <c r="C21" s="11">
        <f>((説明!$D$19*0.9)*0.7)</f>
        <v>100.7937</v>
      </c>
      <c r="D21" s="17" t="s">
        <v>71</v>
      </c>
      <c r="E21" s="11">
        <f>((説明!$D$19*0.9)*0.8)</f>
        <v>115.19280000000002</v>
      </c>
      <c r="F21" s="17" t="s">
        <v>71</v>
      </c>
      <c r="G21" s="11">
        <f>((説明!$D$19*0.9)*0.9)</f>
        <v>129.59190000000001</v>
      </c>
      <c r="H21" s="17" t="s">
        <v>83</v>
      </c>
      <c r="I21" s="31"/>
      <c r="J21" s="31"/>
      <c r="K21" s="31"/>
      <c r="L21" s="31"/>
    </row>
    <row r="22" spans="1:12">
      <c r="A22" s="19"/>
      <c r="B22" s="17" t="s">
        <v>74</v>
      </c>
      <c r="C22" s="11">
        <f>((説明!$D$19*0.9)*0.7)</f>
        <v>100.7937</v>
      </c>
      <c r="D22" s="17" t="s">
        <v>70</v>
      </c>
      <c r="E22" s="11">
        <f>((説明!$D$19*0.9)*0.7)</f>
        <v>100.7937</v>
      </c>
      <c r="F22" s="17" t="s">
        <v>70</v>
      </c>
      <c r="G22" s="11">
        <f>((説明!$D$19*0.9)*0.7)</f>
        <v>100.7937</v>
      </c>
      <c r="H22" s="17" t="s">
        <v>70</v>
      </c>
      <c r="I22" s="11">
        <f>((説明!$D$19*0.9)*0.7)</f>
        <v>100.7937</v>
      </c>
      <c r="J22" s="17" t="s">
        <v>70</v>
      </c>
      <c r="K22" s="11">
        <f>((説明!$D$19*0.9)*0.7)</f>
        <v>100.7937</v>
      </c>
      <c r="L22" s="17" t="s">
        <v>70</v>
      </c>
    </row>
    <row r="23" spans="1:12">
      <c r="A23" s="15" t="s">
        <v>75</v>
      </c>
      <c r="B23" s="17" t="s">
        <v>72</v>
      </c>
      <c r="C23" s="10"/>
      <c r="D23" s="17"/>
      <c r="E23" s="10"/>
      <c r="F23" s="17"/>
      <c r="G23" s="10"/>
      <c r="H23" s="17"/>
      <c r="I23" s="10"/>
      <c r="J23" s="10"/>
      <c r="K23" s="10"/>
      <c r="L23" s="10"/>
    </row>
    <row r="24" spans="1:12">
      <c r="A24" s="15" t="s">
        <v>48</v>
      </c>
      <c r="B24" s="17" t="s">
        <v>72</v>
      </c>
      <c r="C24" s="10"/>
      <c r="D24" s="10"/>
      <c r="E24" s="10"/>
      <c r="F24" s="10"/>
      <c r="G24" s="10"/>
      <c r="H24" s="10"/>
      <c r="I24" s="10"/>
      <c r="J24" s="10"/>
      <c r="K24" s="10"/>
      <c r="L24" s="10"/>
    </row>
    <row r="25" spans="1:12">
      <c r="A25" s="15" t="s">
        <v>47</v>
      </c>
      <c r="B25" s="17" t="s">
        <v>72</v>
      </c>
      <c r="C25" s="10"/>
      <c r="D25" s="10"/>
      <c r="E25" s="10"/>
      <c r="F25" s="10"/>
      <c r="G25" s="10"/>
      <c r="H25" s="10"/>
      <c r="I25" s="10"/>
      <c r="J25" s="10"/>
      <c r="K25" s="10"/>
      <c r="L25" s="17"/>
    </row>
    <row r="26" spans="1:12">
      <c r="A26" s="3"/>
      <c r="B26" s="3"/>
      <c r="C26" s="3"/>
      <c r="D26" s="3"/>
      <c r="E26" s="3"/>
      <c r="F26" s="3"/>
      <c r="G26" s="3"/>
      <c r="H26" s="3"/>
      <c r="I26" s="3"/>
      <c r="J26" s="3"/>
      <c r="K26" s="3"/>
      <c r="L26" s="3"/>
    </row>
    <row r="27" spans="1:12">
      <c r="A27" s="5" t="s">
        <v>85</v>
      </c>
      <c r="B27" s="3"/>
      <c r="C27" s="3"/>
      <c r="D27" s="3"/>
      <c r="E27" s="3"/>
      <c r="F27" s="3"/>
      <c r="G27" s="3"/>
      <c r="H27" s="3"/>
      <c r="I27" s="3"/>
      <c r="J27" s="3"/>
      <c r="K27" s="3"/>
      <c r="L27" s="3"/>
    </row>
    <row r="28" spans="1:12">
      <c r="A28" s="3"/>
      <c r="B28" s="3"/>
      <c r="C28" s="26" t="s">
        <v>65</v>
      </c>
      <c r="D28" s="29"/>
      <c r="E28" s="26" t="s">
        <v>94</v>
      </c>
      <c r="F28" s="29"/>
      <c r="G28" s="26" t="s">
        <v>66</v>
      </c>
      <c r="H28" s="29"/>
      <c r="I28" s="26" t="s">
        <v>67</v>
      </c>
      <c r="J28" s="29"/>
      <c r="K28" s="26" t="s">
        <v>68</v>
      </c>
      <c r="L28" s="30"/>
    </row>
    <row r="29" spans="1:12">
      <c r="A29" s="16" t="s">
        <v>18</v>
      </c>
      <c r="B29" s="17" t="s">
        <v>69</v>
      </c>
      <c r="C29" s="11">
        <f>((説明!$D$20*0.9)*0.4)</f>
        <v>82.554840000000013</v>
      </c>
      <c r="D29" s="17" t="s">
        <v>70</v>
      </c>
      <c r="E29" s="11">
        <f>((説明!$D$20*0.9)*0.5)</f>
        <v>103.19355</v>
      </c>
      <c r="F29" s="17" t="s">
        <v>70</v>
      </c>
      <c r="G29" s="11">
        <f>((説明!$D$20*0.9)*0.6)</f>
        <v>123.83225999999999</v>
      </c>
      <c r="H29" s="17" t="s">
        <v>71</v>
      </c>
      <c r="I29" s="31"/>
      <c r="J29" s="31"/>
      <c r="K29" s="31"/>
      <c r="L29" s="31"/>
    </row>
    <row r="30" spans="1:12">
      <c r="A30" s="18"/>
      <c r="B30" s="17" t="s">
        <v>72</v>
      </c>
      <c r="C30" s="11">
        <f>((説明!$D$20*0.9)*0.7)</f>
        <v>144.47096999999999</v>
      </c>
      <c r="D30" s="17" t="s">
        <v>71</v>
      </c>
      <c r="E30" s="11">
        <f>((説明!$D$20*0.9)*0.8)</f>
        <v>165.10968000000003</v>
      </c>
      <c r="F30" s="17" t="s">
        <v>71</v>
      </c>
      <c r="G30" s="11">
        <f>((説明!$D$20*0.9)*0.9)</f>
        <v>185.74839</v>
      </c>
      <c r="H30" s="17" t="s">
        <v>83</v>
      </c>
      <c r="I30" s="31"/>
      <c r="J30" s="31"/>
      <c r="K30" s="31"/>
      <c r="L30" s="31"/>
    </row>
    <row r="31" spans="1:12">
      <c r="A31" s="19"/>
      <c r="B31" s="17" t="s">
        <v>74</v>
      </c>
      <c r="C31" s="11">
        <f>((説明!$D$20*0.9)*0.7)</f>
        <v>144.47096999999999</v>
      </c>
      <c r="D31" s="17" t="s">
        <v>70</v>
      </c>
      <c r="E31" s="11">
        <f>((説明!$D$20*0.9)*0.7)</f>
        <v>144.47096999999999</v>
      </c>
      <c r="F31" s="17" t="s">
        <v>70</v>
      </c>
      <c r="G31" s="11">
        <f>((説明!$D$20*0.9)*0.7)</f>
        <v>144.47096999999999</v>
      </c>
      <c r="H31" s="17" t="s">
        <v>70</v>
      </c>
      <c r="I31" s="11">
        <f>((説明!$D$20*0.9)*0.7)</f>
        <v>144.47096999999999</v>
      </c>
      <c r="J31" s="17" t="s">
        <v>70</v>
      </c>
      <c r="K31" s="11">
        <f>((説明!$D$20*0.9)*0.7)</f>
        <v>144.47096999999999</v>
      </c>
      <c r="L31" s="17" t="s">
        <v>70</v>
      </c>
    </row>
    <row r="32" spans="1:12">
      <c r="A32" s="16" t="s">
        <v>19</v>
      </c>
      <c r="B32" s="17" t="s">
        <v>69</v>
      </c>
      <c r="C32" s="11">
        <f>((説明!$D$21*0.9)*0.4)</f>
        <v>33.595200000000006</v>
      </c>
      <c r="D32" s="17" t="s">
        <v>70</v>
      </c>
      <c r="E32" s="11">
        <f>((説明!$D$21*0.9)*0.5)</f>
        <v>41.994000000000007</v>
      </c>
      <c r="F32" s="17" t="s">
        <v>70</v>
      </c>
      <c r="G32" s="11">
        <f>((説明!$D$21*0.9)*0.6)</f>
        <v>50.392800000000008</v>
      </c>
      <c r="H32" s="17" t="s">
        <v>71</v>
      </c>
      <c r="I32" s="31"/>
      <c r="J32" s="31"/>
      <c r="K32" s="31"/>
      <c r="L32" s="31"/>
    </row>
    <row r="33" spans="1:12">
      <c r="A33" s="18"/>
      <c r="B33" s="17" t="s">
        <v>72</v>
      </c>
      <c r="C33" s="11">
        <f>((説明!$D$21*0.9)*0.7)</f>
        <v>58.791600000000003</v>
      </c>
      <c r="D33" s="17" t="s">
        <v>71</v>
      </c>
      <c r="E33" s="11">
        <f>((説明!$D$21*0.9)*0.8)</f>
        <v>67.190400000000011</v>
      </c>
      <c r="F33" s="17" t="s">
        <v>71</v>
      </c>
      <c r="G33" s="11">
        <f>((説明!$D$21*0.9)*0.9)</f>
        <v>75.589200000000019</v>
      </c>
      <c r="H33" s="17" t="s">
        <v>83</v>
      </c>
      <c r="I33" s="31"/>
      <c r="J33" s="31"/>
      <c r="K33" s="31"/>
      <c r="L33" s="31"/>
    </row>
    <row r="34" spans="1:12">
      <c r="A34" s="19"/>
      <c r="B34" s="17" t="s">
        <v>74</v>
      </c>
      <c r="C34" s="11">
        <f>((説明!$D$21*0.9)*0.7)</f>
        <v>58.791600000000003</v>
      </c>
      <c r="D34" s="17" t="s">
        <v>70</v>
      </c>
      <c r="E34" s="11">
        <f>((説明!$D$21*0.9)*0.7)</f>
        <v>58.791600000000003</v>
      </c>
      <c r="F34" s="17" t="s">
        <v>70</v>
      </c>
      <c r="G34" s="11">
        <f>((説明!$D$21*0.9)*0.7)</f>
        <v>58.791600000000003</v>
      </c>
      <c r="H34" s="17" t="s">
        <v>70</v>
      </c>
      <c r="I34" s="11">
        <f>((説明!$D$21*0.9)*0.7)</f>
        <v>58.791600000000003</v>
      </c>
      <c r="J34" s="17" t="s">
        <v>70</v>
      </c>
      <c r="K34" s="11">
        <f>((説明!$D$21*0.9)*0.7)</f>
        <v>58.791600000000003</v>
      </c>
      <c r="L34" s="17" t="s">
        <v>70</v>
      </c>
    </row>
    <row r="35" spans="1:12">
      <c r="A35" s="15" t="s">
        <v>77</v>
      </c>
      <c r="B35" s="17" t="s">
        <v>72</v>
      </c>
      <c r="C35" s="10"/>
      <c r="D35" s="17"/>
      <c r="E35" s="10"/>
      <c r="F35" s="17"/>
      <c r="G35" s="10"/>
      <c r="H35" s="17"/>
      <c r="I35" s="10"/>
      <c r="J35" s="17"/>
      <c r="K35" s="10"/>
      <c r="L35" s="17"/>
    </row>
    <row r="36" spans="1:12">
      <c r="A36" s="15" t="s">
        <v>49</v>
      </c>
      <c r="B36" s="17" t="s">
        <v>72</v>
      </c>
      <c r="C36" s="10"/>
      <c r="D36" s="17"/>
      <c r="E36" s="10"/>
      <c r="F36" s="17"/>
      <c r="G36" s="10"/>
      <c r="H36" s="17"/>
      <c r="I36" s="10"/>
      <c r="J36" s="17"/>
      <c r="K36" s="10"/>
      <c r="L36" s="17"/>
    </row>
    <row r="37" spans="1:12">
      <c r="A37" s="15" t="s">
        <v>78</v>
      </c>
      <c r="B37" s="17" t="s">
        <v>72</v>
      </c>
      <c r="C37" s="10"/>
      <c r="D37" s="10"/>
      <c r="E37" s="10"/>
      <c r="F37" s="10"/>
      <c r="G37" s="10"/>
      <c r="H37" s="10"/>
      <c r="I37" s="10"/>
      <c r="J37" s="10"/>
      <c r="K37" s="10"/>
      <c r="L37" s="17"/>
    </row>
  </sheetData>
  <mergeCells count="6">
    <mergeCell ref="A5:A7"/>
    <mergeCell ref="A8:A10"/>
    <mergeCell ref="A17:A19"/>
    <mergeCell ref="A20:A22"/>
    <mergeCell ref="A29:A31"/>
    <mergeCell ref="A32:A34"/>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716FA-9154-4E4A-A417-292119E2E6C9}">
  <dimension ref="A1:L41"/>
  <sheetViews>
    <sheetView workbookViewId="0">
      <selection activeCell="O10" sqref="O10"/>
    </sheetView>
  </sheetViews>
  <sheetFormatPr baseColWidth="10" defaultRowHeight="18"/>
  <cols>
    <col min="1" max="1" width="15.28515625" style="2" customWidth="1"/>
    <col min="2" max="2" width="10.7109375" style="2"/>
    <col min="3" max="12" width="7.7109375" style="2" customWidth="1"/>
    <col min="13" max="16384" width="10.7109375" style="2"/>
  </cols>
  <sheetData>
    <row r="1" spans="1:12" ht="20">
      <c r="A1" s="1" t="s">
        <v>86</v>
      </c>
      <c r="B1" s="3"/>
      <c r="C1" s="3"/>
    </row>
    <row r="2" spans="1:12">
      <c r="A2" s="3"/>
      <c r="B2" s="3"/>
      <c r="C2" s="3"/>
      <c r="D2" s="3"/>
      <c r="E2" s="3"/>
      <c r="F2" s="3"/>
      <c r="G2" s="3"/>
      <c r="H2" s="3"/>
      <c r="I2" s="3"/>
      <c r="J2" s="3"/>
      <c r="K2" s="3"/>
      <c r="L2" s="3"/>
    </row>
    <row r="3" spans="1:12">
      <c r="A3" s="5" t="s">
        <v>87</v>
      </c>
      <c r="B3" s="3"/>
      <c r="C3" s="3"/>
      <c r="D3" s="3"/>
      <c r="E3" s="3"/>
      <c r="F3" s="3"/>
      <c r="G3" s="3"/>
      <c r="H3" s="3"/>
      <c r="I3" s="3"/>
      <c r="J3" s="3"/>
      <c r="K3" s="3"/>
      <c r="L3" s="3"/>
    </row>
    <row r="4" spans="1:12">
      <c r="A4" s="3"/>
      <c r="B4" s="3"/>
      <c r="C4" s="26" t="s">
        <v>65</v>
      </c>
      <c r="D4" s="29"/>
      <c r="E4" s="26" t="s">
        <v>94</v>
      </c>
      <c r="F4" s="29"/>
      <c r="G4" s="26" t="s">
        <v>66</v>
      </c>
      <c r="H4" s="29"/>
      <c r="I4" s="26" t="s">
        <v>67</v>
      </c>
      <c r="J4" s="29"/>
      <c r="K4" s="26" t="s">
        <v>68</v>
      </c>
      <c r="L4" s="30"/>
    </row>
    <row r="5" spans="1:12">
      <c r="A5" s="15" t="s">
        <v>16</v>
      </c>
      <c r="B5" s="17" t="s">
        <v>69</v>
      </c>
      <c r="C5" s="11">
        <f>((説明!$D$18*0.9)*0.4)</f>
        <v>76.795200000000008</v>
      </c>
      <c r="D5" s="17" t="s">
        <v>70</v>
      </c>
      <c r="E5" s="11">
        <f>((説明!$D$18*0.9)*0.5)</f>
        <v>95.994</v>
      </c>
      <c r="F5" s="17" t="s">
        <v>70</v>
      </c>
      <c r="G5" s="11">
        <f>((説明!$D$18*0.9)*0.6)</f>
        <v>115.19279999999999</v>
      </c>
      <c r="H5" s="17" t="s">
        <v>71</v>
      </c>
      <c r="I5" s="31"/>
      <c r="J5" s="31"/>
      <c r="K5" s="31"/>
      <c r="L5" s="31"/>
    </row>
    <row r="6" spans="1:12">
      <c r="A6" s="20"/>
      <c r="B6" s="17" t="s">
        <v>72</v>
      </c>
      <c r="C6" s="11">
        <f>((説明!$D$18*0.9)*0.75)</f>
        <v>143.99099999999999</v>
      </c>
      <c r="D6" s="17" t="s">
        <v>70</v>
      </c>
      <c r="E6" s="11">
        <f>((説明!$D$18*0.9)*0.85)</f>
        <v>163.18979999999999</v>
      </c>
      <c r="F6" s="17" t="s">
        <v>71</v>
      </c>
      <c r="G6" s="11">
        <f>((説明!$D$18*0.9)*0.95)</f>
        <v>182.3886</v>
      </c>
      <c r="H6" s="17" t="s">
        <v>88</v>
      </c>
      <c r="I6" s="31"/>
      <c r="J6" s="31"/>
      <c r="K6" s="31"/>
      <c r="L6" s="31"/>
    </row>
    <row r="7" spans="1:12">
      <c r="A7" s="20"/>
      <c r="B7" s="17" t="s">
        <v>74</v>
      </c>
      <c r="C7" s="11">
        <f>((説明!$D$18*0.9)*0.75)</f>
        <v>143.99099999999999</v>
      </c>
      <c r="D7" s="17" t="s">
        <v>70</v>
      </c>
      <c r="E7" s="11">
        <f>((説明!$D$18*0.9)*0.75)</f>
        <v>143.99099999999999</v>
      </c>
      <c r="F7" s="17" t="s">
        <v>70</v>
      </c>
      <c r="G7" s="11">
        <f>((説明!$D$18*0.9)*0.75)</f>
        <v>143.99099999999999</v>
      </c>
      <c r="H7" s="17" t="s">
        <v>70</v>
      </c>
      <c r="I7" s="11">
        <f>((説明!$D$18*0.9)*0.75)</f>
        <v>143.99099999999999</v>
      </c>
      <c r="J7" s="17" t="s">
        <v>70</v>
      </c>
      <c r="K7" s="11">
        <f>((説明!$D$18*0.9)*0.75)</f>
        <v>143.99099999999999</v>
      </c>
      <c r="L7" s="17" t="s">
        <v>70</v>
      </c>
    </row>
    <row r="8" spans="1:12">
      <c r="A8" s="15" t="s">
        <v>17</v>
      </c>
      <c r="B8" s="17" t="s">
        <v>69</v>
      </c>
      <c r="C8" s="11">
        <f>((説明!$D$19*0.9)*0.4)</f>
        <v>57.59640000000001</v>
      </c>
      <c r="D8" s="17" t="s">
        <v>70</v>
      </c>
      <c r="E8" s="11">
        <f>((説明!$D$19*0.9)*0.5)</f>
        <v>71.995500000000007</v>
      </c>
      <c r="F8" s="17" t="s">
        <v>70</v>
      </c>
      <c r="G8" s="11">
        <f>((説明!$D$19*0.9)*0.6)</f>
        <v>86.394600000000011</v>
      </c>
      <c r="H8" s="17" t="s">
        <v>71</v>
      </c>
      <c r="I8" s="31"/>
      <c r="J8" s="31"/>
      <c r="K8" s="31"/>
      <c r="L8" s="31"/>
    </row>
    <row r="9" spans="1:12">
      <c r="A9" s="20"/>
      <c r="B9" s="17" t="s">
        <v>72</v>
      </c>
      <c r="C9" s="11">
        <f>((説明!$D$19*0.9)*0.75)</f>
        <v>107.99325000000002</v>
      </c>
      <c r="D9" s="17" t="s">
        <v>70</v>
      </c>
      <c r="E9" s="11">
        <f>((説明!$D$19*0.9)*0.85)</f>
        <v>122.39235000000001</v>
      </c>
      <c r="F9" s="17" t="s">
        <v>71</v>
      </c>
      <c r="G9" s="11">
        <f>((説明!$D$19*0.9)*0.95)</f>
        <v>136.79145</v>
      </c>
      <c r="H9" s="17" t="s">
        <v>88</v>
      </c>
      <c r="I9" s="31"/>
      <c r="J9" s="31"/>
      <c r="K9" s="31"/>
      <c r="L9" s="31"/>
    </row>
    <row r="10" spans="1:12">
      <c r="A10" s="20"/>
      <c r="B10" s="17" t="s">
        <v>74</v>
      </c>
      <c r="C10" s="11">
        <f>((説明!$D$19*0.9)*0.75)</f>
        <v>107.99325000000002</v>
      </c>
      <c r="D10" s="17" t="s">
        <v>70</v>
      </c>
      <c r="E10" s="11">
        <f>((説明!$D$19*0.9)*0.75)</f>
        <v>107.99325000000002</v>
      </c>
      <c r="F10" s="17" t="s">
        <v>70</v>
      </c>
      <c r="G10" s="11">
        <f>((説明!$D$19*0.9)*0.75)</f>
        <v>107.99325000000002</v>
      </c>
      <c r="H10" s="17" t="s">
        <v>70</v>
      </c>
      <c r="I10" s="11">
        <f>((説明!$D$19*0.9)*0.75)</f>
        <v>107.99325000000002</v>
      </c>
      <c r="J10" s="17" t="s">
        <v>70</v>
      </c>
      <c r="K10" s="11">
        <f>((説明!$D$19*0.9)*0.75)</f>
        <v>107.99325000000002</v>
      </c>
      <c r="L10" s="17" t="s">
        <v>70</v>
      </c>
    </row>
    <row r="11" spans="1:12">
      <c r="A11" s="15" t="s">
        <v>75</v>
      </c>
      <c r="B11" s="17" t="s">
        <v>72</v>
      </c>
      <c r="C11" s="10"/>
      <c r="D11" s="17"/>
      <c r="E11" s="10"/>
      <c r="F11" s="17"/>
      <c r="G11" s="10"/>
      <c r="H11" s="17"/>
      <c r="I11" s="10"/>
      <c r="J11" s="10"/>
      <c r="K11" s="10"/>
      <c r="L11" s="10"/>
    </row>
    <row r="12" spans="1:12">
      <c r="A12" s="15" t="s">
        <v>48</v>
      </c>
      <c r="B12" s="17" t="s">
        <v>72</v>
      </c>
      <c r="C12" s="10"/>
      <c r="D12" s="10"/>
      <c r="E12" s="10"/>
      <c r="F12" s="10"/>
      <c r="G12" s="10"/>
      <c r="H12" s="10"/>
      <c r="I12" s="10"/>
      <c r="J12" s="10"/>
      <c r="K12" s="10"/>
      <c r="L12" s="10"/>
    </row>
    <row r="13" spans="1:12">
      <c r="A13" s="15" t="s">
        <v>47</v>
      </c>
      <c r="B13" s="17" t="s">
        <v>72</v>
      </c>
      <c r="C13" s="10"/>
      <c r="D13" s="10"/>
      <c r="E13" s="10"/>
      <c r="F13" s="10"/>
      <c r="G13" s="10"/>
      <c r="H13" s="10"/>
      <c r="I13" s="10"/>
      <c r="J13" s="10"/>
      <c r="K13" s="10"/>
      <c r="L13" s="17"/>
    </row>
    <row r="14" spans="1:12">
      <c r="A14" s="3"/>
      <c r="B14" s="3"/>
      <c r="C14" s="3"/>
      <c r="D14" s="3"/>
      <c r="E14" s="3"/>
      <c r="F14" s="3"/>
      <c r="G14" s="3"/>
      <c r="H14" s="3"/>
      <c r="I14" s="3"/>
      <c r="J14" s="3"/>
      <c r="K14" s="3"/>
      <c r="L14" s="3"/>
    </row>
    <row r="15" spans="1:12">
      <c r="A15" s="5" t="s">
        <v>89</v>
      </c>
      <c r="B15" s="3"/>
      <c r="C15" s="3"/>
      <c r="D15" s="3"/>
      <c r="E15" s="3"/>
      <c r="F15" s="3"/>
      <c r="G15" s="3"/>
      <c r="H15" s="3"/>
      <c r="I15" s="3"/>
      <c r="J15" s="3"/>
      <c r="K15" s="3"/>
      <c r="L15" s="3"/>
    </row>
    <row r="16" spans="1:12">
      <c r="A16" s="3"/>
      <c r="B16" s="3"/>
      <c r="C16" s="26" t="s">
        <v>65</v>
      </c>
      <c r="D16" s="29"/>
      <c r="E16" s="26" t="s">
        <v>94</v>
      </c>
      <c r="F16" s="29"/>
      <c r="G16" s="26" t="s">
        <v>66</v>
      </c>
      <c r="H16" s="29"/>
      <c r="I16" s="26" t="s">
        <v>67</v>
      </c>
      <c r="J16" s="29"/>
      <c r="K16" s="26" t="s">
        <v>68</v>
      </c>
      <c r="L16" s="30"/>
    </row>
    <row r="17" spans="1:12">
      <c r="A17" s="15" t="s">
        <v>18</v>
      </c>
      <c r="B17" s="17" t="s">
        <v>69</v>
      </c>
      <c r="C17" s="11">
        <f>((説明!$D$20*0.9)*0.4)</f>
        <v>82.554840000000013</v>
      </c>
      <c r="D17" s="17" t="s">
        <v>70</v>
      </c>
      <c r="E17" s="11">
        <f>((説明!$D$20*0.9)*0.5)</f>
        <v>103.19355</v>
      </c>
      <c r="F17" s="17" t="s">
        <v>70</v>
      </c>
      <c r="G17" s="11">
        <f>((説明!$D$20*0.9)*0.6)</f>
        <v>123.83225999999999</v>
      </c>
      <c r="H17" s="17" t="s">
        <v>71</v>
      </c>
      <c r="I17" s="31"/>
      <c r="J17" s="31"/>
      <c r="K17" s="31"/>
      <c r="L17" s="31"/>
    </row>
    <row r="18" spans="1:12">
      <c r="A18" s="20"/>
      <c r="B18" s="17" t="s">
        <v>72</v>
      </c>
      <c r="C18" s="11">
        <f>((説明!$D$20*0.9)*0.75)</f>
        <v>154.790325</v>
      </c>
      <c r="D18" s="17" t="s">
        <v>70</v>
      </c>
      <c r="E18" s="11">
        <f>((説明!$D$20*0.9)*0.85)</f>
        <v>175.429035</v>
      </c>
      <c r="F18" s="17" t="s">
        <v>71</v>
      </c>
      <c r="G18" s="11">
        <f>((説明!$D$20*0.9)*0.95)</f>
        <v>196.067745</v>
      </c>
      <c r="H18" s="17" t="s">
        <v>88</v>
      </c>
      <c r="I18" s="31"/>
      <c r="J18" s="31"/>
      <c r="K18" s="31"/>
      <c r="L18" s="31"/>
    </row>
    <row r="19" spans="1:12">
      <c r="A19" s="20"/>
      <c r="B19" s="17" t="s">
        <v>74</v>
      </c>
      <c r="C19" s="11">
        <f>((説明!$D$20*0.9)*0.75)</f>
        <v>154.790325</v>
      </c>
      <c r="D19" s="17" t="s">
        <v>70</v>
      </c>
      <c r="E19" s="11">
        <f>((説明!$D$20*0.9)*0.75)</f>
        <v>154.790325</v>
      </c>
      <c r="F19" s="17" t="s">
        <v>70</v>
      </c>
      <c r="G19" s="11">
        <f>((説明!$D$20*0.9)*0.75)</f>
        <v>154.790325</v>
      </c>
      <c r="H19" s="17" t="s">
        <v>70</v>
      </c>
      <c r="I19" s="11">
        <f>((説明!$D$20*0.9)*0.75)</f>
        <v>154.790325</v>
      </c>
      <c r="J19" s="17" t="s">
        <v>70</v>
      </c>
      <c r="K19" s="11">
        <f>((説明!$D$20*0.9)*0.75)</f>
        <v>154.790325</v>
      </c>
      <c r="L19" s="17" t="s">
        <v>70</v>
      </c>
    </row>
    <row r="20" spans="1:12">
      <c r="A20" s="15" t="s">
        <v>19</v>
      </c>
      <c r="B20" s="17" t="s">
        <v>69</v>
      </c>
      <c r="C20" s="11">
        <f>((説明!$D$21*0.9)*0.4)</f>
        <v>33.595200000000006</v>
      </c>
      <c r="D20" s="17" t="s">
        <v>70</v>
      </c>
      <c r="E20" s="11">
        <f>((説明!$D$21*0.9)*0.5)</f>
        <v>41.994000000000007</v>
      </c>
      <c r="F20" s="17" t="s">
        <v>70</v>
      </c>
      <c r="G20" s="11">
        <f>((説明!$D$21*0.9)*0.6)</f>
        <v>50.392800000000008</v>
      </c>
      <c r="H20" s="17" t="s">
        <v>71</v>
      </c>
      <c r="I20" s="31"/>
      <c r="J20" s="31"/>
      <c r="K20" s="31"/>
      <c r="L20" s="31"/>
    </row>
    <row r="21" spans="1:12">
      <c r="A21" s="20"/>
      <c r="B21" s="17" t="s">
        <v>72</v>
      </c>
      <c r="C21" s="11">
        <f>((説明!$D$21*0.9)*0.75)</f>
        <v>62.991000000000014</v>
      </c>
      <c r="D21" s="17" t="s">
        <v>70</v>
      </c>
      <c r="E21" s="11">
        <f>((説明!$D$21*0.9)*0.85)</f>
        <v>71.389800000000008</v>
      </c>
      <c r="F21" s="17" t="s">
        <v>71</v>
      </c>
      <c r="G21" s="11">
        <f>((説明!$D$21*0.9)*0.95)</f>
        <v>79.788600000000002</v>
      </c>
      <c r="H21" s="17" t="s">
        <v>88</v>
      </c>
      <c r="I21" s="31"/>
      <c r="J21" s="31"/>
      <c r="K21" s="31"/>
      <c r="L21" s="31"/>
    </row>
    <row r="22" spans="1:12">
      <c r="A22" s="20"/>
      <c r="B22" s="17" t="s">
        <v>74</v>
      </c>
      <c r="C22" s="11">
        <f>((説明!$D$21*0.9)*0.75)</f>
        <v>62.991000000000014</v>
      </c>
      <c r="D22" s="17" t="s">
        <v>70</v>
      </c>
      <c r="E22" s="11">
        <f>((説明!$D$21*0.9)*0.75)</f>
        <v>62.991000000000014</v>
      </c>
      <c r="F22" s="17" t="s">
        <v>70</v>
      </c>
      <c r="G22" s="11">
        <f>((説明!$D$21*0.9)*0.75)</f>
        <v>62.991000000000014</v>
      </c>
      <c r="H22" s="17" t="s">
        <v>70</v>
      </c>
      <c r="I22" s="11">
        <f>((説明!$D$21*0.9)*0.75)</f>
        <v>62.991000000000014</v>
      </c>
      <c r="J22" s="17" t="s">
        <v>70</v>
      </c>
      <c r="K22" s="11">
        <f>((説明!$D$21*0.9)*0.75)</f>
        <v>62.991000000000014</v>
      </c>
      <c r="L22" s="17" t="s">
        <v>70</v>
      </c>
    </row>
    <row r="23" spans="1:12">
      <c r="A23" s="15" t="s">
        <v>77</v>
      </c>
      <c r="B23" s="17" t="s">
        <v>72</v>
      </c>
      <c r="C23" s="10"/>
      <c r="D23" s="17"/>
      <c r="E23" s="10"/>
      <c r="F23" s="17"/>
      <c r="G23" s="10"/>
      <c r="H23" s="17"/>
      <c r="I23" s="10"/>
      <c r="J23" s="17"/>
      <c r="K23" s="10"/>
      <c r="L23" s="17"/>
    </row>
    <row r="24" spans="1:12">
      <c r="A24" s="15" t="s">
        <v>49</v>
      </c>
      <c r="B24" s="17" t="s">
        <v>72</v>
      </c>
      <c r="C24" s="10"/>
      <c r="D24" s="17"/>
      <c r="E24" s="10"/>
      <c r="F24" s="17"/>
      <c r="G24" s="10"/>
      <c r="H24" s="17"/>
      <c r="I24" s="10"/>
      <c r="J24" s="17"/>
      <c r="K24" s="10"/>
      <c r="L24" s="17"/>
    </row>
    <row r="25" spans="1:12">
      <c r="A25" s="15" t="s">
        <v>78</v>
      </c>
      <c r="B25" s="17" t="s">
        <v>72</v>
      </c>
      <c r="C25" s="10"/>
      <c r="D25" s="10"/>
      <c r="E25" s="10"/>
      <c r="F25" s="10"/>
      <c r="G25" s="10"/>
      <c r="H25" s="10"/>
      <c r="I25" s="10"/>
      <c r="J25" s="10"/>
      <c r="K25" s="10"/>
      <c r="L25" s="17"/>
    </row>
    <row r="26" spans="1:12">
      <c r="A26" s="3"/>
      <c r="B26" s="3"/>
      <c r="C26" s="3"/>
      <c r="D26" s="3"/>
      <c r="E26" s="3"/>
      <c r="F26" s="3"/>
      <c r="G26" s="3"/>
      <c r="H26" s="3"/>
      <c r="I26" s="3"/>
      <c r="J26" s="3"/>
      <c r="K26" s="3"/>
      <c r="L26" s="3"/>
    </row>
    <row r="27" spans="1:12">
      <c r="A27" s="5" t="s">
        <v>90</v>
      </c>
      <c r="B27" s="3"/>
      <c r="C27" s="3"/>
      <c r="D27" s="3"/>
      <c r="E27" s="3"/>
      <c r="F27" s="3"/>
      <c r="G27" s="3"/>
      <c r="H27" s="3"/>
      <c r="I27" s="3"/>
      <c r="J27" s="3"/>
      <c r="K27" s="3"/>
      <c r="L27" s="3"/>
    </row>
    <row r="28" spans="1:12">
      <c r="A28" s="3"/>
      <c r="B28" s="3"/>
      <c r="C28" s="26" t="s">
        <v>65</v>
      </c>
      <c r="D28" s="29"/>
      <c r="E28" s="26" t="s">
        <v>94</v>
      </c>
      <c r="F28" s="29"/>
      <c r="G28" s="26" t="s">
        <v>66</v>
      </c>
      <c r="H28" s="29"/>
      <c r="I28" s="26" t="s">
        <v>67</v>
      </c>
      <c r="J28" s="29"/>
      <c r="K28" s="26" t="s">
        <v>68</v>
      </c>
      <c r="L28" s="30"/>
    </row>
    <row r="29" spans="1:12">
      <c r="A29" s="15" t="s">
        <v>16</v>
      </c>
      <c r="B29" s="17" t="s">
        <v>69</v>
      </c>
      <c r="C29" s="11">
        <f>((説明!$D$18*0.9)*0.4)</f>
        <v>76.795200000000008</v>
      </c>
      <c r="D29" s="17" t="s">
        <v>70</v>
      </c>
      <c r="E29" s="11">
        <f>((説明!$D$18*0.9)*0.5)</f>
        <v>95.994</v>
      </c>
      <c r="F29" s="17" t="s">
        <v>70</v>
      </c>
      <c r="G29" s="11">
        <f>((説明!$D$18*0.9)*0.6)</f>
        <v>115.19279999999999</v>
      </c>
      <c r="H29" s="17" t="s">
        <v>71</v>
      </c>
      <c r="I29" s="31"/>
      <c r="J29" s="31"/>
      <c r="K29" s="31"/>
      <c r="L29" s="31"/>
    </row>
    <row r="30" spans="1:12">
      <c r="A30" s="20"/>
      <c r="B30" s="17" t="s">
        <v>72</v>
      </c>
      <c r="C30" s="11">
        <f>((説明!$D$18*0.9)*0.75)</f>
        <v>143.99099999999999</v>
      </c>
      <c r="D30" s="17" t="s">
        <v>70</v>
      </c>
      <c r="E30" s="11">
        <f>((説明!$D$18*0.9)*0.85)</f>
        <v>163.18979999999999</v>
      </c>
      <c r="F30" s="17" t="s">
        <v>71</v>
      </c>
      <c r="G30" s="11">
        <f>((説明!$D$18*0.9)*0.95)</f>
        <v>182.3886</v>
      </c>
      <c r="H30" s="17" t="s">
        <v>88</v>
      </c>
      <c r="I30" s="31"/>
      <c r="J30" s="31"/>
      <c r="K30" s="31"/>
      <c r="L30" s="31"/>
    </row>
    <row r="31" spans="1:12">
      <c r="A31" s="20"/>
      <c r="B31" s="17" t="s">
        <v>74</v>
      </c>
      <c r="C31" s="11">
        <f>((説明!$D$18*0.9)*0.75)</f>
        <v>143.99099999999999</v>
      </c>
      <c r="D31" s="17" t="s">
        <v>70</v>
      </c>
      <c r="E31" s="11">
        <f>((説明!$D$18*0.9)*0.75)</f>
        <v>143.99099999999999</v>
      </c>
      <c r="F31" s="17" t="s">
        <v>70</v>
      </c>
      <c r="G31" s="11">
        <f>((説明!$D$18*0.9)*0.75)</f>
        <v>143.99099999999999</v>
      </c>
      <c r="H31" s="17" t="s">
        <v>70</v>
      </c>
      <c r="I31" s="11">
        <f>((説明!$D$18*0.9)*0.75)</f>
        <v>143.99099999999999</v>
      </c>
      <c r="J31" s="17" t="s">
        <v>70</v>
      </c>
      <c r="K31" s="11">
        <f>((説明!$D$18*0.9)*0.75)</f>
        <v>143.99099999999999</v>
      </c>
      <c r="L31" s="17" t="s">
        <v>70</v>
      </c>
    </row>
    <row r="32" spans="1:12">
      <c r="A32" s="15" t="s">
        <v>17</v>
      </c>
      <c r="B32" s="17" t="s">
        <v>69</v>
      </c>
      <c r="C32" s="11">
        <f>((説明!$D$19*0.9)*0.4)</f>
        <v>57.59640000000001</v>
      </c>
      <c r="D32" s="17" t="s">
        <v>70</v>
      </c>
      <c r="E32" s="11">
        <f>((説明!$D$19*0.9)*0.5)</f>
        <v>71.995500000000007</v>
      </c>
      <c r="F32" s="17" t="s">
        <v>70</v>
      </c>
      <c r="G32" s="11">
        <f>((説明!$D$19*0.9)*0.6)</f>
        <v>86.394600000000011</v>
      </c>
      <c r="H32" s="17" t="s">
        <v>71</v>
      </c>
      <c r="I32" s="31"/>
      <c r="J32" s="31"/>
      <c r="K32" s="31"/>
      <c r="L32" s="31"/>
    </row>
    <row r="33" spans="1:12">
      <c r="A33" s="20"/>
      <c r="B33" s="17" t="s">
        <v>72</v>
      </c>
      <c r="C33" s="11">
        <f>((説明!$D$19*0.9)*0.75)</f>
        <v>107.99325000000002</v>
      </c>
      <c r="D33" s="17" t="s">
        <v>70</v>
      </c>
      <c r="E33" s="11">
        <f>((説明!$D$19*0.9)*0.85)</f>
        <v>122.39235000000001</v>
      </c>
      <c r="F33" s="17" t="s">
        <v>71</v>
      </c>
      <c r="G33" s="11">
        <f>((説明!$D$19*0.9)*0.95)</f>
        <v>136.79145</v>
      </c>
      <c r="H33" s="17" t="s">
        <v>88</v>
      </c>
      <c r="I33" s="31"/>
      <c r="J33" s="31"/>
      <c r="K33" s="31"/>
      <c r="L33" s="31"/>
    </row>
    <row r="34" spans="1:12">
      <c r="A34" s="20"/>
      <c r="B34" s="17" t="s">
        <v>74</v>
      </c>
      <c r="C34" s="11">
        <f>((説明!$D$19*0.9)*0.75)</f>
        <v>107.99325000000002</v>
      </c>
      <c r="D34" s="17" t="s">
        <v>70</v>
      </c>
      <c r="E34" s="11">
        <f>((説明!$D$19*0.9)*0.75)</f>
        <v>107.99325000000002</v>
      </c>
      <c r="F34" s="17" t="s">
        <v>70</v>
      </c>
      <c r="G34" s="11">
        <f>((説明!$D$19*0.9)*0.75)</f>
        <v>107.99325000000002</v>
      </c>
      <c r="H34" s="17" t="s">
        <v>70</v>
      </c>
      <c r="I34" s="11">
        <f>((説明!$D$19*0.9)*0.75)</f>
        <v>107.99325000000002</v>
      </c>
      <c r="J34" s="17" t="s">
        <v>70</v>
      </c>
      <c r="K34" s="11">
        <f>((説明!$D$19*0.9)*0.75)</f>
        <v>107.99325000000002</v>
      </c>
      <c r="L34" s="17" t="s">
        <v>70</v>
      </c>
    </row>
    <row r="35" spans="1:12">
      <c r="A35" s="15" t="s">
        <v>75</v>
      </c>
      <c r="B35" s="17" t="s">
        <v>72</v>
      </c>
      <c r="C35" s="10"/>
      <c r="D35" s="17"/>
      <c r="E35" s="10"/>
      <c r="F35" s="17"/>
      <c r="G35" s="10"/>
      <c r="H35" s="17"/>
      <c r="I35" s="10"/>
      <c r="J35" s="10"/>
      <c r="K35" s="10"/>
      <c r="L35" s="10"/>
    </row>
    <row r="36" spans="1:12">
      <c r="A36" s="15" t="s">
        <v>48</v>
      </c>
      <c r="B36" s="17" t="s">
        <v>72</v>
      </c>
      <c r="C36" s="10"/>
      <c r="D36" s="10"/>
      <c r="E36" s="10"/>
      <c r="F36" s="10"/>
      <c r="G36" s="10"/>
      <c r="H36" s="10"/>
      <c r="I36" s="10"/>
      <c r="J36" s="10"/>
      <c r="K36" s="10"/>
      <c r="L36" s="10"/>
    </row>
    <row r="37" spans="1:12">
      <c r="A37" s="15" t="s">
        <v>47</v>
      </c>
      <c r="B37" s="17" t="s">
        <v>72</v>
      </c>
      <c r="C37" s="10"/>
      <c r="D37" s="10"/>
      <c r="E37" s="10"/>
      <c r="F37" s="10"/>
      <c r="G37" s="10"/>
      <c r="H37" s="10"/>
      <c r="I37" s="10"/>
      <c r="J37" s="10"/>
      <c r="K37" s="10"/>
      <c r="L37" s="17"/>
    </row>
    <row r="38" spans="1:12">
      <c r="A38" s="3"/>
      <c r="B38" s="3"/>
      <c r="C38" s="3"/>
      <c r="D38" s="3"/>
      <c r="E38" s="3"/>
      <c r="F38" s="3"/>
      <c r="G38" s="3"/>
      <c r="H38" s="3"/>
      <c r="I38" s="3"/>
      <c r="J38" s="3"/>
      <c r="K38" s="3"/>
      <c r="L38" s="3"/>
    </row>
    <row r="39" spans="1:12">
      <c r="A39" s="3"/>
      <c r="B39" s="3"/>
      <c r="C39" s="3"/>
      <c r="D39" s="3"/>
      <c r="E39" s="3"/>
      <c r="F39" s="3"/>
      <c r="G39" s="3"/>
      <c r="H39" s="3"/>
      <c r="I39" s="3"/>
      <c r="J39" s="3"/>
      <c r="K39" s="3"/>
      <c r="L39" s="3"/>
    </row>
    <row r="40" spans="1:12">
      <c r="A40" s="3"/>
      <c r="B40" s="3"/>
      <c r="C40" s="3"/>
      <c r="D40" s="3"/>
      <c r="E40" s="3"/>
      <c r="F40" s="3"/>
      <c r="G40" s="3"/>
      <c r="H40" s="3"/>
      <c r="I40" s="3"/>
      <c r="J40" s="3"/>
      <c r="K40" s="3"/>
      <c r="L40" s="3"/>
    </row>
    <row r="41" spans="1:12" ht="409.6" customHeight="1">
      <c r="A41" s="32" t="s">
        <v>95</v>
      </c>
      <c r="B41" s="32"/>
      <c r="C41" s="32"/>
      <c r="D41" s="32"/>
      <c r="E41" s="32"/>
      <c r="F41" s="32"/>
      <c r="G41" s="32"/>
      <c r="H41" s="32"/>
      <c r="I41" s="32"/>
      <c r="J41" s="32"/>
      <c r="K41" s="32"/>
      <c r="L41" s="32"/>
    </row>
  </sheetData>
  <mergeCells count="1">
    <mergeCell ref="A41:L4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説明</vt:lpstr>
      <vt:lpstr>1週目</vt:lpstr>
      <vt:lpstr>２週目</vt:lpstr>
      <vt:lpstr>３週目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2019-02-11T02:42:46Z</dcterms:created>
  <dcterms:modified xsi:type="dcterms:W3CDTF">2019-02-11T04:31:51Z</dcterms:modified>
</cp:coreProperties>
</file>